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1600" windowHeight="8835" tabRatio="816"/>
  </bookViews>
  <sheets>
    <sheet name="PLANTILLA 2020 ACTUALIZADA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123Graph_DGráfico2" localSheetId="0" hidden="1">'[1]011'!#REF!</definedName>
    <definedName name="__123Graph_DGráfico2" hidden="1">'[1]011'!#REF!</definedName>
    <definedName name="_Fill" localSheetId="0" hidden="1">#REF!</definedName>
    <definedName name="_Fill" hidden="1">#REF!</definedName>
    <definedName name="_xlnm._FilterDatabase" localSheetId="0" hidden="1">'PLANTILLA 2020 ACTUALIZADA'!$G$2:$G$245</definedName>
    <definedName name="a" localSheetId="0">[2]Hoja1!#REF!</definedName>
    <definedName name="a">[2]Hoja1!#REF!</definedName>
    <definedName name="ABRIL2" localSheetId="0" hidden="1">'[3]011'!#REF!</definedName>
    <definedName name="ABRIL2" hidden="1">'[3]011'!#REF!</definedName>
    <definedName name="ABRIL3" localSheetId="0">[4]Hoja1!#REF!</definedName>
    <definedName name="ABRIL3">[4]Hoja1!#REF!</definedName>
    <definedName name="Apoyo" localSheetId="0" hidden="1">'[5]011'!#REF!</definedName>
    <definedName name="Apoyo" hidden="1">'[5]011'!#REF!</definedName>
    <definedName name="b" localSheetId="0" hidden="1">'[3]011'!#REF!</definedName>
    <definedName name="b" hidden="1">'[3]011'!#REF!</definedName>
    <definedName name="BASEDATOS" localSheetId="0">[6]Hoja1!#REF!</definedName>
    <definedName name="BASEDATOS">[6]Hoja1!#REF!</definedName>
    <definedName name="_xlnm.Database" localSheetId="0">#REF!</definedName>
    <definedName name="_xlnm.Database">#REF!</definedName>
    <definedName name="BD" localSheetId="0">[6]Hoja1!#REF!</definedName>
    <definedName name="BD">[6]Hoja1!#REF!</definedName>
    <definedName name="calenda" localSheetId="0" hidden="1">'[5]011'!#REF!</definedName>
    <definedName name="calenda" hidden="1">'[5]011'!#REF!</definedName>
    <definedName name="d" localSheetId="0" hidden="1">'[5]011'!#REF!</definedName>
    <definedName name="d" hidden="1">'[5]011'!#REF!</definedName>
    <definedName name="estruc">'[7]ESTR.FINANZAS 1999'!$A$15:$I$153</definedName>
    <definedName name="EXPEDIENTESDJR" localSheetId="0">[6]Hoja1!#REF!</definedName>
    <definedName name="EXPEDIENTESDJR">[6]Hoja1!#REF!</definedName>
    <definedName name="febrero" localSheetId="0" hidden="1">'[5]011'!#REF!</definedName>
    <definedName name="febrero" hidden="1">'[5]011'!#REF!</definedName>
    <definedName name="g" localSheetId="0" hidden="1">'[8]011'!#REF!</definedName>
    <definedName name="g" hidden="1">'[8]011'!#REF!</definedName>
    <definedName name="hola" localSheetId="0" hidden="1">'[1]011'!#REF!</definedName>
    <definedName name="hola" hidden="1">'[1]011'!#REF!</definedName>
    <definedName name="i" localSheetId="0" hidden="1">'[5]011'!#REF!</definedName>
    <definedName name="i" hidden="1">'[5]011'!#REF!</definedName>
    <definedName name="indicador" localSheetId="0" hidden="1">'[1]011'!#REF!</definedName>
    <definedName name="indicador" hidden="1">'[1]011'!#REF!</definedName>
    <definedName name="mayo" localSheetId="0" hidden="1">'[8]011'!#REF!</definedName>
    <definedName name="mayo" hidden="1">'[8]011'!#REF!</definedName>
    <definedName name="mayo1" localSheetId="0" hidden="1">'[8]011'!#REF!</definedName>
    <definedName name="mayo1" hidden="1">'[8]011'!#REF!</definedName>
    <definedName name="mayo2" localSheetId="0">[9]Hoja1!#REF!</definedName>
    <definedName name="mayo2">[9]Hoja1!#REF!</definedName>
    <definedName name="part">[10]CLASIFIC!$C$4:$D$267</definedName>
    <definedName name="PART00">'[11]nuevas part'!$C$1:$D$264</definedName>
    <definedName name="plantilla" localSheetId="0" hidden="1">'[3]011'!#REF!</definedName>
    <definedName name="plantilla" hidden="1">'[3]011'!#REF!</definedName>
    <definedName name="prog">[12]programa!$A$8:$B$270</definedName>
    <definedName name="PROGRAMA" localSheetId="0">[6]Hoja1!#REF!</definedName>
    <definedName name="PROGRAMA">[6]Hoja1!#REF!</definedName>
    <definedName name="proy">[12]proyecto!$A$11:$B$47</definedName>
    <definedName name="RES">[13]UR!$A$9:$C$47</definedName>
    <definedName name="SegmentaciónDeDatos_NI_PA_DONDE_HACERNOS">#N/A</definedName>
    <definedName name="SegmentaciónDeDatos_PROPUESTA_PRIORIDAD__1">#N/A</definedName>
    <definedName name="SegmentaciónDeDatos_PROPUESTA_PRIORIDAD__2">#N/A</definedName>
    <definedName name="SegmentaciónDeDatos_PROPUESTA_PRIORIDAD__3">#N/A</definedName>
    <definedName name="SegmentaciónDeDatos_STATUS1">#N/A</definedName>
    <definedName name="SegmentaciónDeDatos_UP1">#N/A</definedName>
    <definedName name="SF">'[14]SF-01'!$F$18:$K$168</definedName>
    <definedName name="Transferencia" localSheetId="0" hidden="1">'[5]011'!#REF!</definedName>
    <definedName name="Transferencia" hidden="1">'[5]011'!#REF!</definedName>
    <definedName name="ur">[12]ur!$A$8:$F$33</definedName>
  </definedNames>
  <calcPr calcId="152511"/>
</workbook>
</file>

<file path=xl/calcChain.xml><?xml version="1.0" encoding="utf-8"?>
<calcChain xmlns="http://schemas.openxmlformats.org/spreadsheetml/2006/main">
  <c r="AO240" i="9" l="1"/>
  <c r="AN240" i="9"/>
  <c r="AM240" i="9"/>
  <c r="AL240" i="9"/>
  <c r="AK240" i="9"/>
  <c r="AJ240" i="9"/>
  <c r="AC240" i="9"/>
  <c r="AB240" i="9"/>
  <c r="AA240" i="9"/>
  <c r="U239" i="9"/>
  <c r="U240" i="9" s="1"/>
  <c r="T239" i="9"/>
  <c r="T240" i="9" s="1"/>
  <c r="AH237" i="9" l="1"/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S223" i="9"/>
  <c r="W223" i="9" s="1"/>
  <c r="AF223" i="9"/>
  <c r="AG223" i="9"/>
  <c r="AI223" i="9"/>
  <c r="S224" i="9"/>
  <c r="X224" i="9" s="1"/>
  <c r="AF224" i="9"/>
  <c r="AG224" i="9"/>
  <c r="AI224" i="9"/>
  <c r="S225" i="9"/>
  <c r="W225" i="9" s="1"/>
  <c r="AF225" i="9"/>
  <c r="AG225" i="9"/>
  <c r="AI225" i="9"/>
  <c r="S226" i="9"/>
  <c r="Z226" i="9" s="1"/>
  <c r="AF226" i="9"/>
  <c r="AG226" i="9"/>
  <c r="AI226" i="9"/>
  <c r="S227" i="9"/>
  <c r="X227" i="9" s="1"/>
  <c r="AF227" i="9"/>
  <c r="AG227" i="9"/>
  <c r="AI227" i="9"/>
  <c r="I227" i="9"/>
  <c r="V227" i="9" s="1"/>
  <c r="I226" i="9"/>
  <c r="V226" i="9" s="1"/>
  <c r="I225" i="9"/>
  <c r="V225" i="9" s="1"/>
  <c r="I224" i="9"/>
  <c r="V224" i="9" s="1"/>
  <c r="I223" i="9"/>
  <c r="V223" i="9" s="1"/>
  <c r="AH223" i="9" l="1"/>
  <c r="Z223" i="9"/>
  <c r="Y227" i="9"/>
  <c r="Y223" i="9"/>
  <c r="AH227" i="9"/>
  <c r="W227" i="9"/>
  <c r="Z227" i="9"/>
  <c r="AH225" i="9"/>
  <c r="Y225" i="9"/>
  <c r="Y224" i="9"/>
  <c r="X225" i="9"/>
  <c r="AH224" i="9"/>
  <c r="W224" i="9"/>
  <c r="Z225" i="9"/>
  <c r="X223" i="9"/>
  <c r="X226" i="9"/>
  <c r="Z224" i="9"/>
  <c r="AH226" i="9"/>
  <c r="W226" i="9"/>
  <c r="Y226" i="9"/>
  <c r="AD224" i="9" l="1"/>
  <c r="AE224" i="9" s="1"/>
  <c r="AP224" i="9" s="1"/>
  <c r="AD223" i="9"/>
  <c r="AE223" i="9" s="1"/>
  <c r="AP223" i="9" s="1"/>
  <c r="AD226" i="9"/>
  <c r="AE226" i="9" s="1"/>
  <c r="AP226" i="9" s="1"/>
  <c r="AD227" i="9"/>
  <c r="AE227" i="9" s="1"/>
  <c r="AP227" i="9" s="1"/>
  <c r="AD225" i="9"/>
  <c r="AE225" i="9" s="1"/>
  <c r="AP225" i="9" s="1"/>
  <c r="AG5" i="9" l="1"/>
  <c r="AG6" i="9"/>
  <c r="AG7" i="9"/>
  <c r="AG8" i="9"/>
  <c r="AG9" i="9"/>
  <c r="AG10" i="9"/>
  <c r="AG11" i="9"/>
  <c r="AG12" i="9"/>
  <c r="AG13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36" i="9"/>
  <c r="AG37" i="9"/>
  <c r="AG38" i="9"/>
  <c r="AG39" i="9"/>
  <c r="AG40" i="9"/>
  <c r="AG41" i="9"/>
  <c r="AG42" i="9"/>
  <c r="AG43" i="9"/>
  <c r="AG44" i="9"/>
  <c r="AG45" i="9"/>
  <c r="AG46" i="9"/>
  <c r="AG47" i="9"/>
  <c r="AG48" i="9"/>
  <c r="AG49" i="9"/>
  <c r="AG50" i="9"/>
  <c r="AG51" i="9"/>
  <c r="AG52" i="9"/>
  <c r="AG53" i="9"/>
  <c r="AG54" i="9"/>
  <c r="AG55" i="9"/>
  <c r="AG56" i="9"/>
  <c r="AG57" i="9"/>
  <c r="AG58" i="9"/>
  <c r="AG59" i="9"/>
  <c r="AG60" i="9"/>
  <c r="AG61" i="9"/>
  <c r="AG62" i="9"/>
  <c r="AG63" i="9"/>
  <c r="AG64" i="9"/>
  <c r="AG65" i="9"/>
  <c r="AG66" i="9"/>
  <c r="AG67" i="9"/>
  <c r="AG68" i="9"/>
  <c r="AG69" i="9"/>
  <c r="AG70" i="9"/>
  <c r="AG71" i="9"/>
  <c r="AG72" i="9"/>
  <c r="AG73" i="9"/>
  <c r="AG74" i="9"/>
  <c r="AG75" i="9"/>
  <c r="AG76" i="9"/>
  <c r="AG77" i="9"/>
  <c r="AG78" i="9"/>
  <c r="AG79" i="9"/>
  <c r="AG80" i="9"/>
  <c r="AG81" i="9"/>
  <c r="AG82" i="9"/>
  <c r="AG83" i="9"/>
  <c r="AG84" i="9"/>
  <c r="AG85" i="9"/>
  <c r="AG86" i="9"/>
  <c r="AG87" i="9"/>
  <c r="AG88" i="9"/>
  <c r="AG89" i="9"/>
  <c r="AG90" i="9"/>
  <c r="AG91" i="9"/>
  <c r="AG92" i="9"/>
  <c r="AG93" i="9"/>
  <c r="AG94" i="9"/>
  <c r="AG95" i="9"/>
  <c r="AG96" i="9"/>
  <c r="AG97" i="9"/>
  <c r="AG98" i="9"/>
  <c r="AG99" i="9"/>
  <c r="AG100" i="9"/>
  <c r="AG101" i="9"/>
  <c r="AG102" i="9"/>
  <c r="AG103" i="9"/>
  <c r="AG104" i="9"/>
  <c r="AG105" i="9"/>
  <c r="AG106" i="9"/>
  <c r="AG107" i="9"/>
  <c r="AG108" i="9"/>
  <c r="AG109" i="9"/>
  <c r="AG110" i="9"/>
  <c r="AG111" i="9"/>
  <c r="AG112" i="9"/>
  <c r="AG113" i="9"/>
  <c r="AG114" i="9"/>
  <c r="AG115" i="9"/>
  <c r="AG116" i="9"/>
  <c r="AG117" i="9"/>
  <c r="AG118" i="9"/>
  <c r="AG119" i="9"/>
  <c r="AG120" i="9"/>
  <c r="AG121" i="9"/>
  <c r="AG122" i="9"/>
  <c r="AG123" i="9"/>
  <c r="AG124" i="9"/>
  <c r="AG125" i="9"/>
  <c r="AG126" i="9"/>
  <c r="AG127" i="9"/>
  <c r="AG128" i="9"/>
  <c r="AG129" i="9"/>
  <c r="AG130" i="9"/>
  <c r="AG131" i="9"/>
  <c r="AG132" i="9"/>
  <c r="AG133" i="9"/>
  <c r="AG134" i="9"/>
  <c r="AG135" i="9"/>
  <c r="AG136" i="9"/>
  <c r="AG137" i="9"/>
  <c r="AG138" i="9"/>
  <c r="AG139" i="9"/>
  <c r="AG140" i="9"/>
  <c r="AG141" i="9"/>
  <c r="AG142" i="9"/>
  <c r="AG143" i="9"/>
  <c r="AG144" i="9"/>
  <c r="AG145" i="9"/>
  <c r="AG146" i="9"/>
  <c r="AG147" i="9"/>
  <c r="AG148" i="9"/>
  <c r="AG149" i="9"/>
  <c r="AG150" i="9"/>
  <c r="AG151" i="9"/>
  <c r="AG152" i="9"/>
  <c r="AG153" i="9"/>
  <c r="AG154" i="9"/>
  <c r="AG155" i="9"/>
  <c r="AG156" i="9"/>
  <c r="AG157" i="9"/>
  <c r="AG158" i="9"/>
  <c r="AG159" i="9"/>
  <c r="AG160" i="9"/>
  <c r="AG161" i="9"/>
  <c r="AG162" i="9"/>
  <c r="AG163" i="9"/>
  <c r="AG164" i="9"/>
  <c r="AG165" i="9"/>
  <c r="AG166" i="9"/>
  <c r="AG167" i="9"/>
  <c r="AG168" i="9"/>
  <c r="AG169" i="9"/>
  <c r="AG170" i="9"/>
  <c r="AG171" i="9"/>
  <c r="AG172" i="9"/>
  <c r="AG173" i="9"/>
  <c r="AG174" i="9"/>
  <c r="AG175" i="9"/>
  <c r="AG176" i="9"/>
  <c r="AG177" i="9"/>
  <c r="AG178" i="9"/>
  <c r="AG179" i="9"/>
  <c r="AG180" i="9"/>
  <c r="AG181" i="9"/>
  <c r="AG182" i="9"/>
  <c r="AG183" i="9"/>
  <c r="AG184" i="9"/>
  <c r="AG185" i="9"/>
  <c r="AG186" i="9"/>
  <c r="AG187" i="9"/>
  <c r="AG188" i="9"/>
  <c r="AG189" i="9"/>
  <c r="AG190" i="9"/>
  <c r="AG191" i="9"/>
  <c r="AG192" i="9"/>
  <c r="AG193" i="9"/>
  <c r="AG194" i="9"/>
  <c r="AG195" i="9"/>
  <c r="AG196" i="9"/>
  <c r="AG197" i="9"/>
  <c r="AG198" i="9"/>
  <c r="AG199" i="9"/>
  <c r="AG200" i="9"/>
  <c r="AG201" i="9"/>
  <c r="AG202" i="9"/>
  <c r="AG203" i="9"/>
  <c r="AG204" i="9"/>
  <c r="AG205" i="9"/>
  <c r="AG206" i="9"/>
  <c r="AG207" i="9"/>
  <c r="AG208" i="9"/>
  <c r="AG209" i="9"/>
  <c r="AG210" i="9"/>
  <c r="AG211" i="9"/>
  <c r="AG212" i="9"/>
  <c r="AG213" i="9"/>
  <c r="AG214" i="9"/>
  <c r="AG215" i="9"/>
  <c r="AG216" i="9"/>
  <c r="AG217" i="9"/>
  <c r="AG218" i="9"/>
  <c r="AG219" i="9"/>
  <c r="AG220" i="9"/>
  <c r="AG221" i="9"/>
  <c r="AG222" i="9"/>
  <c r="AG228" i="9"/>
  <c r="AG229" i="9"/>
  <c r="AG230" i="9"/>
  <c r="AG231" i="9"/>
  <c r="AG232" i="9"/>
  <c r="AG233" i="9"/>
  <c r="AG234" i="9"/>
  <c r="AG235" i="9"/>
  <c r="AG4" i="9"/>
  <c r="AG240" i="9" l="1"/>
  <c r="AF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78" i="9"/>
  <c r="AF79" i="9"/>
  <c r="AF80" i="9"/>
  <c r="AF81" i="9"/>
  <c r="AF82" i="9"/>
  <c r="AF83" i="9"/>
  <c r="AF84" i="9"/>
  <c r="AF85" i="9"/>
  <c r="AF86" i="9"/>
  <c r="AF87" i="9"/>
  <c r="AF88" i="9"/>
  <c r="AF89" i="9"/>
  <c r="AF90" i="9"/>
  <c r="AF91" i="9"/>
  <c r="AF92" i="9"/>
  <c r="AF93" i="9"/>
  <c r="AF94" i="9"/>
  <c r="AF95" i="9"/>
  <c r="AF96" i="9"/>
  <c r="AF97" i="9"/>
  <c r="AF98" i="9"/>
  <c r="AF99" i="9"/>
  <c r="AF100" i="9"/>
  <c r="AF101" i="9"/>
  <c r="AF102" i="9"/>
  <c r="AF103" i="9"/>
  <c r="AF104" i="9"/>
  <c r="AF105" i="9"/>
  <c r="AF106" i="9"/>
  <c r="AF107" i="9"/>
  <c r="AF108" i="9"/>
  <c r="AF109" i="9"/>
  <c r="AF110" i="9"/>
  <c r="AF111" i="9"/>
  <c r="AF112" i="9"/>
  <c r="AF113" i="9"/>
  <c r="AF114" i="9"/>
  <c r="AF115" i="9"/>
  <c r="AF116" i="9"/>
  <c r="AF117" i="9"/>
  <c r="AF118" i="9"/>
  <c r="AF119" i="9"/>
  <c r="AF120" i="9"/>
  <c r="AF121" i="9"/>
  <c r="AF122" i="9"/>
  <c r="AF123" i="9"/>
  <c r="AF124" i="9"/>
  <c r="AF125" i="9"/>
  <c r="AF126" i="9"/>
  <c r="AF127" i="9"/>
  <c r="AF128" i="9"/>
  <c r="AF129" i="9"/>
  <c r="AF130" i="9"/>
  <c r="AF131" i="9"/>
  <c r="AF132" i="9"/>
  <c r="AF133" i="9"/>
  <c r="AF134" i="9"/>
  <c r="AF135" i="9"/>
  <c r="AF136" i="9"/>
  <c r="AF137" i="9"/>
  <c r="AF138" i="9"/>
  <c r="AF139" i="9"/>
  <c r="AF140" i="9"/>
  <c r="AF141" i="9"/>
  <c r="AF142" i="9"/>
  <c r="AF143" i="9"/>
  <c r="AF144" i="9"/>
  <c r="AF145" i="9"/>
  <c r="AF146" i="9"/>
  <c r="AF147" i="9"/>
  <c r="AF148" i="9"/>
  <c r="AF149" i="9"/>
  <c r="AF150" i="9"/>
  <c r="AF151" i="9"/>
  <c r="AF152" i="9"/>
  <c r="AF153" i="9"/>
  <c r="AF154" i="9"/>
  <c r="AF155" i="9"/>
  <c r="AF156" i="9"/>
  <c r="AF157" i="9"/>
  <c r="AF158" i="9"/>
  <c r="AF159" i="9"/>
  <c r="AF160" i="9"/>
  <c r="AF161" i="9"/>
  <c r="AF162" i="9"/>
  <c r="AF163" i="9"/>
  <c r="AF164" i="9"/>
  <c r="AF165" i="9"/>
  <c r="AF166" i="9"/>
  <c r="AF167" i="9"/>
  <c r="AF168" i="9"/>
  <c r="AF169" i="9"/>
  <c r="AF170" i="9"/>
  <c r="AF171" i="9"/>
  <c r="AF172" i="9"/>
  <c r="AF173" i="9"/>
  <c r="AF174" i="9"/>
  <c r="AF175" i="9"/>
  <c r="AF176" i="9"/>
  <c r="AF177" i="9"/>
  <c r="AF178" i="9"/>
  <c r="AF179" i="9"/>
  <c r="AF180" i="9"/>
  <c r="AF181" i="9"/>
  <c r="AF182" i="9"/>
  <c r="AF183" i="9"/>
  <c r="AF184" i="9"/>
  <c r="AF185" i="9"/>
  <c r="AF186" i="9"/>
  <c r="AF187" i="9"/>
  <c r="AF188" i="9"/>
  <c r="AF189" i="9"/>
  <c r="AF190" i="9"/>
  <c r="AF191" i="9"/>
  <c r="AF192" i="9"/>
  <c r="AF193" i="9"/>
  <c r="AF194" i="9"/>
  <c r="AF195" i="9"/>
  <c r="AF196" i="9"/>
  <c r="AF197" i="9"/>
  <c r="AF198" i="9"/>
  <c r="AF199" i="9"/>
  <c r="AF200" i="9"/>
  <c r="AF201" i="9"/>
  <c r="AF202" i="9"/>
  <c r="AF203" i="9"/>
  <c r="AF204" i="9"/>
  <c r="AF205" i="9"/>
  <c r="AF206" i="9"/>
  <c r="AF207" i="9"/>
  <c r="AF208" i="9"/>
  <c r="AF209" i="9"/>
  <c r="AF210" i="9"/>
  <c r="AF211" i="9"/>
  <c r="AF212" i="9"/>
  <c r="AF213" i="9"/>
  <c r="AF214" i="9"/>
  <c r="AF215" i="9"/>
  <c r="AF216" i="9"/>
  <c r="AF217" i="9"/>
  <c r="AF218" i="9"/>
  <c r="AF219" i="9"/>
  <c r="AF220" i="9"/>
  <c r="AF221" i="9"/>
  <c r="AF222" i="9"/>
  <c r="AF228" i="9"/>
  <c r="AF229" i="9"/>
  <c r="AF230" i="9"/>
  <c r="AF231" i="9"/>
  <c r="AF232" i="9"/>
  <c r="AF233" i="9"/>
  <c r="AF234" i="9"/>
  <c r="AF235" i="9"/>
  <c r="AF4" i="9"/>
  <c r="AI5" i="9"/>
  <c r="AI6" i="9"/>
  <c r="AI7" i="9"/>
  <c r="AI8" i="9"/>
  <c r="AI9" i="9"/>
  <c r="AI10" i="9"/>
  <c r="AI11" i="9"/>
  <c r="AI12" i="9"/>
  <c r="AI13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49" i="9"/>
  <c r="AI50" i="9"/>
  <c r="AI51" i="9"/>
  <c r="AI52" i="9"/>
  <c r="AI53" i="9"/>
  <c r="AI54" i="9"/>
  <c r="AI55" i="9"/>
  <c r="AI56" i="9"/>
  <c r="AI57" i="9"/>
  <c r="AI58" i="9"/>
  <c r="AI59" i="9"/>
  <c r="AI60" i="9"/>
  <c r="AI61" i="9"/>
  <c r="AI62" i="9"/>
  <c r="AI63" i="9"/>
  <c r="AI64" i="9"/>
  <c r="AI65" i="9"/>
  <c r="AI66" i="9"/>
  <c r="AI67" i="9"/>
  <c r="AI68" i="9"/>
  <c r="AI69" i="9"/>
  <c r="AI70" i="9"/>
  <c r="AI71" i="9"/>
  <c r="AI72" i="9"/>
  <c r="AI73" i="9"/>
  <c r="AI74" i="9"/>
  <c r="AI75" i="9"/>
  <c r="AI76" i="9"/>
  <c r="AI77" i="9"/>
  <c r="AI78" i="9"/>
  <c r="AI79" i="9"/>
  <c r="AI80" i="9"/>
  <c r="AI81" i="9"/>
  <c r="AI82" i="9"/>
  <c r="AI83" i="9"/>
  <c r="AI84" i="9"/>
  <c r="AI85" i="9"/>
  <c r="AI86" i="9"/>
  <c r="AI87" i="9"/>
  <c r="AI88" i="9"/>
  <c r="AI89" i="9"/>
  <c r="AI90" i="9"/>
  <c r="AI91" i="9"/>
  <c r="AI92" i="9"/>
  <c r="AI93" i="9"/>
  <c r="AI94" i="9"/>
  <c r="AI95" i="9"/>
  <c r="AI96" i="9"/>
  <c r="AI97" i="9"/>
  <c r="AI98" i="9"/>
  <c r="AI99" i="9"/>
  <c r="AI100" i="9"/>
  <c r="AI101" i="9"/>
  <c r="AI102" i="9"/>
  <c r="AI103" i="9"/>
  <c r="AI104" i="9"/>
  <c r="AI105" i="9"/>
  <c r="AI106" i="9"/>
  <c r="AI107" i="9"/>
  <c r="AI108" i="9"/>
  <c r="AI109" i="9"/>
  <c r="AI110" i="9"/>
  <c r="AI111" i="9"/>
  <c r="AI112" i="9"/>
  <c r="AI113" i="9"/>
  <c r="AI114" i="9"/>
  <c r="AI115" i="9"/>
  <c r="AI116" i="9"/>
  <c r="AI117" i="9"/>
  <c r="AI118" i="9"/>
  <c r="AI119" i="9"/>
  <c r="AI120" i="9"/>
  <c r="AI121" i="9"/>
  <c r="AI122" i="9"/>
  <c r="AI123" i="9"/>
  <c r="AI124" i="9"/>
  <c r="AI125" i="9"/>
  <c r="AI126" i="9"/>
  <c r="AI127" i="9"/>
  <c r="AI128" i="9"/>
  <c r="AI129" i="9"/>
  <c r="AI130" i="9"/>
  <c r="AI131" i="9"/>
  <c r="AI132" i="9"/>
  <c r="AI133" i="9"/>
  <c r="AI134" i="9"/>
  <c r="AI135" i="9"/>
  <c r="AI136" i="9"/>
  <c r="AI137" i="9"/>
  <c r="AI138" i="9"/>
  <c r="AI139" i="9"/>
  <c r="AI140" i="9"/>
  <c r="AI141" i="9"/>
  <c r="AI142" i="9"/>
  <c r="AI143" i="9"/>
  <c r="AI144" i="9"/>
  <c r="AI145" i="9"/>
  <c r="AI146" i="9"/>
  <c r="AI147" i="9"/>
  <c r="AI148" i="9"/>
  <c r="AI149" i="9"/>
  <c r="AI150" i="9"/>
  <c r="AI151" i="9"/>
  <c r="AI152" i="9"/>
  <c r="AI153" i="9"/>
  <c r="AI154" i="9"/>
  <c r="AI155" i="9"/>
  <c r="AI156" i="9"/>
  <c r="AI157" i="9"/>
  <c r="AI158" i="9"/>
  <c r="AI159" i="9"/>
  <c r="AI160" i="9"/>
  <c r="AI161" i="9"/>
  <c r="AI162" i="9"/>
  <c r="AI163" i="9"/>
  <c r="AI164" i="9"/>
  <c r="AI165" i="9"/>
  <c r="AI166" i="9"/>
  <c r="AI167" i="9"/>
  <c r="AI168" i="9"/>
  <c r="AI169" i="9"/>
  <c r="AI170" i="9"/>
  <c r="AI171" i="9"/>
  <c r="AI172" i="9"/>
  <c r="AI173" i="9"/>
  <c r="AI174" i="9"/>
  <c r="AI175" i="9"/>
  <c r="AI176" i="9"/>
  <c r="AI177" i="9"/>
  <c r="AI178" i="9"/>
  <c r="AI179" i="9"/>
  <c r="AI180" i="9"/>
  <c r="AI181" i="9"/>
  <c r="AI182" i="9"/>
  <c r="AI183" i="9"/>
  <c r="AI184" i="9"/>
  <c r="AI185" i="9"/>
  <c r="AI186" i="9"/>
  <c r="AI187" i="9"/>
  <c r="AI188" i="9"/>
  <c r="AI189" i="9"/>
  <c r="AI190" i="9"/>
  <c r="AI191" i="9"/>
  <c r="AI192" i="9"/>
  <c r="AI193" i="9"/>
  <c r="AI194" i="9"/>
  <c r="AI195" i="9"/>
  <c r="AI196" i="9"/>
  <c r="AI197" i="9"/>
  <c r="AI198" i="9"/>
  <c r="AI199" i="9"/>
  <c r="AI200" i="9"/>
  <c r="AI201" i="9"/>
  <c r="AI202" i="9"/>
  <c r="AI203" i="9"/>
  <c r="AI204" i="9"/>
  <c r="AI205" i="9"/>
  <c r="AI206" i="9"/>
  <c r="AI207" i="9"/>
  <c r="AI208" i="9"/>
  <c r="AI209" i="9"/>
  <c r="AI210" i="9"/>
  <c r="AI211" i="9"/>
  <c r="AI212" i="9"/>
  <c r="AI213" i="9"/>
  <c r="AI214" i="9"/>
  <c r="AI215" i="9"/>
  <c r="AI216" i="9"/>
  <c r="AI217" i="9"/>
  <c r="AI218" i="9"/>
  <c r="AI219" i="9"/>
  <c r="AI220" i="9"/>
  <c r="AI221" i="9"/>
  <c r="AI222" i="9"/>
  <c r="AI228" i="9"/>
  <c r="AI229" i="9"/>
  <c r="AI230" i="9"/>
  <c r="AI231" i="9"/>
  <c r="AI232" i="9"/>
  <c r="AI233" i="9"/>
  <c r="AI234" i="9"/>
  <c r="AI235" i="9"/>
  <c r="AI4" i="9"/>
  <c r="I5" i="9"/>
  <c r="V5" i="9" s="1"/>
  <c r="I6" i="9"/>
  <c r="V6" i="9" s="1"/>
  <c r="I7" i="9"/>
  <c r="V7" i="9" s="1"/>
  <c r="I8" i="9"/>
  <c r="V8" i="9" s="1"/>
  <c r="I9" i="9"/>
  <c r="V9" i="9" s="1"/>
  <c r="I10" i="9"/>
  <c r="V10" i="9" s="1"/>
  <c r="I11" i="9"/>
  <c r="V11" i="9" s="1"/>
  <c r="I12" i="9"/>
  <c r="V12" i="9" s="1"/>
  <c r="I13" i="9"/>
  <c r="V13" i="9" s="1"/>
  <c r="I14" i="9"/>
  <c r="V14" i="9" s="1"/>
  <c r="I15" i="9"/>
  <c r="V15" i="9" s="1"/>
  <c r="V16" i="9"/>
  <c r="I17" i="9"/>
  <c r="V17" i="9" s="1"/>
  <c r="I18" i="9"/>
  <c r="V18" i="9" s="1"/>
  <c r="I19" i="9"/>
  <c r="V19" i="9" s="1"/>
  <c r="I20" i="9"/>
  <c r="V20" i="9" s="1"/>
  <c r="I21" i="9"/>
  <c r="V21" i="9" s="1"/>
  <c r="I22" i="9"/>
  <c r="V22" i="9" s="1"/>
  <c r="I23" i="9"/>
  <c r="V23" i="9" s="1"/>
  <c r="I24" i="9"/>
  <c r="V24" i="9" s="1"/>
  <c r="I25" i="9"/>
  <c r="V25" i="9" s="1"/>
  <c r="I26" i="9"/>
  <c r="V26" i="9" s="1"/>
  <c r="I27" i="9"/>
  <c r="V27" i="9" s="1"/>
  <c r="I28" i="9"/>
  <c r="V28" i="9" s="1"/>
  <c r="I29" i="9"/>
  <c r="V29" i="9" s="1"/>
  <c r="I30" i="9"/>
  <c r="V30" i="9" s="1"/>
  <c r="I31" i="9"/>
  <c r="V31" i="9" s="1"/>
  <c r="I32" i="9"/>
  <c r="V32" i="9" s="1"/>
  <c r="I33" i="9"/>
  <c r="V33" i="9" s="1"/>
  <c r="I34" i="9"/>
  <c r="V34" i="9" s="1"/>
  <c r="I35" i="9"/>
  <c r="V35" i="9" s="1"/>
  <c r="I36" i="9"/>
  <c r="V36" i="9" s="1"/>
  <c r="I37" i="9"/>
  <c r="V37" i="9" s="1"/>
  <c r="I38" i="9"/>
  <c r="V38" i="9" s="1"/>
  <c r="I39" i="9"/>
  <c r="V39" i="9" s="1"/>
  <c r="I40" i="9"/>
  <c r="V40" i="9" s="1"/>
  <c r="I41" i="9"/>
  <c r="V41" i="9" s="1"/>
  <c r="I42" i="9"/>
  <c r="V42" i="9" s="1"/>
  <c r="I43" i="9"/>
  <c r="V43" i="9" s="1"/>
  <c r="I44" i="9"/>
  <c r="V44" i="9" s="1"/>
  <c r="I45" i="9"/>
  <c r="V45" i="9" s="1"/>
  <c r="I46" i="9"/>
  <c r="V46" i="9" s="1"/>
  <c r="I47" i="9"/>
  <c r="V47" i="9" s="1"/>
  <c r="I48" i="9"/>
  <c r="V48" i="9" s="1"/>
  <c r="I49" i="9"/>
  <c r="V49" i="9" s="1"/>
  <c r="I50" i="9"/>
  <c r="V50" i="9" s="1"/>
  <c r="I51" i="9"/>
  <c r="V51" i="9" s="1"/>
  <c r="I52" i="9"/>
  <c r="V52" i="9" s="1"/>
  <c r="I53" i="9"/>
  <c r="V53" i="9" s="1"/>
  <c r="I54" i="9"/>
  <c r="V54" i="9" s="1"/>
  <c r="I55" i="9"/>
  <c r="V55" i="9" s="1"/>
  <c r="I56" i="9"/>
  <c r="V56" i="9" s="1"/>
  <c r="I57" i="9"/>
  <c r="V57" i="9" s="1"/>
  <c r="I58" i="9"/>
  <c r="V58" i="9" s="1"/>
  <c r="I59" i="9"/>
  <c r="V59" i="9" s="1"/>
  <c r="I60" i="9"/>
  <c r="V60" i="9" s="1"/>
  <c r="I61" i="9"/>
  <c r="V61" i="9" s="1"/>
  <c r="I62" i="9"/>
  <c r="V62" i="9" s="1"/>
  <c r="I63" i="9"/>
  <c r="V63" i="9" s="1"/>
  <c r="I64" i="9"/>
  <c r="V64" i="9" s="1"/>
  <c r="I65" i="9"/>
  <c r="V65" i="9" s="1"/>
  <c r="I66" i="9"/>
  <c r="V66" i="9" s="1"/>
  <c r="I67" i="9"/>
  <c r="V67" i="9" s="1"/>
  <c r="I68" i="9"/>
  <c r="V68" i="9" s="1"/>
  <c r="I69" i="9"/>
  <c r="V69" i="9" s="1"/>
  <c r="I70" i="9"/>
  <c r="V70" i="9" s="1"/>
  <c r="I71" i="9"/>
  <c r="V71" i="9" s="1"/>
  <c r="I72" i="9"/>
  <c r="V72" i="9" s="1"/>
  <c r="I73" i="9"/>
  <c r="V73" i="9" s="1"/>
  <c r="I74" i="9"/>
  <c r="V74" i="9" s="1"/>
  <c r="I75" i="9"/>
  <c r="V75" i="9" s="1"/>
  <c r="I76" i="9"/>
  <c r="V76" i="9" s="1"/>
  <c r="I77" i="9"/>
  <c r="V77" i="9" s="1"/>
  <c r="I78" i="9"/>
  <c r="V78" i="9" s="1"/>
  <c r="I79" i="9"/>
  <c r="V79" i="9" s="1"/>
  <c r="I80" i="9"/>
  <c r="V80" i="9" s="1"/>
  <c r="I81" i="9"/>
  <c r="V81" i="9" s="1"/>
  <c r="I82" i="9"/>
  <c r="V82" i="9" s="1"/>
  <c r="I83" i="9"/>
  <c r="V83" i="9" s="1"/>
  <c r="I84" i="9"/>
  <c r="V84" i="9" s="1"/>
  <c r="I85" i="9"/>
  <c r="V85" i="9" s="1"/>
  <c r="I86" i="9"/>
  <c r="V86" i="9" s="1"/>
  <c r="I87" i="9"/>
  <c r="V87" i="9" s="1"/>
  <c r="I88" i="9"/>
  <c r="V88" i="9" s="1"/>
  <c r="I89" i="9"/>
  <c r="V89" i="9" s="1"/>
  <c r="I90" i="9"/>
  <c r="V90" i="9" s="1"/>
  <c r="I91" i="9"/>
  <c r="V91" i="9" s="1"/>
  <c r="I92" i="9"/>
  <c r="V92" i="9" s="1"/>
  <c r="I93" i="9"/>
  <c r="V93" i="9" s="1"/>
  <c r="I94" i="9"/>
  <c r="V94" i="9" s="1"/>
  <c r="I95" i="9"/>
  <c r="V95" i="9" s="1"/>
  <c r="I96" i="9"/>
  <c r="V96" i="9" s="1"/>
  <c r="I97" i="9"/>
  <c r="V97" i="9" s="1"/>
  <c r="I98" i="9"/>
  <c r="V98" i="9" s="1"/>
  <c r="I99" i="9"/>
  <c r="V99" i="9" s="1"/>
  <c r="I100" i="9"/>
  <c r="V100" i="9" s="1"/>
  <c r="I101" i="9"/>
  <c r="V101" i="9" s="1"/>
  <c r="I102" i="9"/>
  <c r="V102" i="9" s="1"/>
  <c r="I103" i="9"/>
  <c r="V103" i="9" s="1"/>
  <c r="I104" i="9"/>
  <c r="V104" i="9" s="1"/>
  <c r="I105" i="9"/>
  <c r="V105" i="9" s="1"/>
  <c r="I106" i="9"/>
  <c r="V106" i="9" s="1"/>
  <c r="I107" i="9"/>
  <c r="V107" i="9" s="1"/>
  <c r="I108" i="9"/>
  <c r="V108" i="9" s="1"/>
  <c r="I109" i="9"/>
  <c r="V109" i="9" s="1"/>
  <c r="I110" i="9"/>
  <c r="V110" i="9" s="1"/>
  <c r="I111" i="9"/>
  <c r="V111" i="9" s="1"/>
  <c r="I112" i="9"/>
  <c r="V112" i="9" s="1"/>
  <c r="I113" i="9"/>
  <c r="V113" i="9" s="1"/>
  <c r="I114" i="9"/>
  <c r="V114" i="9" s="1"/>
  <c r="I115" i="9"/>
  <c r="V115" i="9" s="1"/>
  <c r="I116" i="9"/>
  <c r="V116" i="9" s="1"/>
  <c r="I117" i="9"/>
  <c r="V117" i="9" s="1"/>
  <c r="I118" i="9"/>
  <c r="V118" i="9" s="1"/>
  <c r="I119" i="9"/>
  <c r="V119" i="9" s="1"/>
  <c r="I120" i="9"/>
  <c r="V120" i="9" s="1"/>
  <c r="I121" i="9"/>
  <c r="V121" i="9" s="1"/>
  <c r="I122" i="9"/>
  <c r="V122" i="9" s="1"/>
  <c r="I123" i="9"/>
  <c r="V123" i="9" s="1"/>
  <c r="I124" i="9"/>
  <c r="V124" i="9" s="1"/>
  <c r="I125" i="9"/>
  <c r="V125" i="9" s="1"/>
  <c r="I126" i="9"/>
  <c r="V126" i="9" s="1"/>
  <c r="I127" i="9"/>
  <c r="V127" i="9" s="1"/>
  <c r="I128" i="9"/>
  <c r="V128" i="9" s="1"/>
  <c r="I129" i="9"/>
  <c r="V129" i="9" s="1"/>
  <c r="I130" i="9"/>
  <c r="V130" i="9" s="1"/>
  <c r="I131" i="9"/>
  <c r="V131" i="9" s="1"/>
  <c r="I132" i="9"/>
  <c r="V132" i="9" s="1"/>
  <c r="I133" i="9"/>
  <c r="V133" i="9" s="1"/>
  <c r="I134" i="9"/>
  <c r="V134" i="9" s="1"/>
  <c r="I135" i="9"/>
  <c r="V135" i="9" s="1"/>
  <c r="I136" i="9"/>
  <c r="V136" i="9" s="1"/>
  <c r="I137" i="9"/>
  <c r="V137" i="9" s="1"/>
  <c r="I138" i="9"/>
  <c r="V138" i="9" s="1"/>
  <c r="I139" i="9"/>
  <c r="V139" i="9" s="1"/>
  <c r="I140" i="9"/>
  <c r="V140" i="9" s="1"/>
  <c r="I141" i="9"/>
  <c r="V141" i="9" s="1"/>
  <c r="I142" i="9"/>
  <c r="V142" i="9" s="1"/>
  <c r="I143" i="9"/>
  <c r="V143" i="9" s="1"/>
  <c r="I144" i="9"/>
  <c r="V144" i="9" s="1"/>
  <c r="I145" i="9"/>
  <c r="V145" i="9" s="1"/>
  <c r="I146" i="9"/>
  <c r="V146" i="9" s="1"/>
  <c r="I147" i="9"/>
  <c r="V147" i="9" s="1"/>
  <c r="I148" i="9"/>
  <c r="V148" i="9" s="1"/>
  <c r="I149" i="9"/>
  <c r="V149" i="9" s="1"/>
  <c r="I150" i="9"/>
  <c r="V150" i="9" s="1"/>
  <c r="I151" i="9"/>
  <c r="V151" i="9" s="1"/>
  <c r="I152" i="9"/>
  <c r="V152" i="9" s="1"/>
  <c r="I153" i="9"/>
  <c r="V153" i="9" s="1"/>
  <c r="I154" i="9"/>
  <c r="V154" i="9" s="1"/>
  <c r="I155" i="9"/>
  <c r="V155" i="9" s="1"/>
  <c r="I156" i="9"/>
  <c r="V156" i="9" s="1"/>
  <c r="I157" i="9"/>
  <c r="V157" i="9" s="1"/>
  <c r="I158" i="9"/>
  <c r="V158" i="9" s="1"/>
  <c r="I159" i="9"/>
  <c r="V159" i="9" s="1"/>
  <c r="I160" i="9"/>
  <c r="V160" i="9" s="1"/>
  <c r="I161" i="9"/>
  <c r="V161" i="9" s="1"/>
  <c r="I162" i="9"/>
  <c r="V162" i="9" s="1"/>
  <c r="I163" i="9"/>
  <c r="V163" i="9" s="1"/>
  <c r="I164" i="9"/>
  <c r="V164" i="9" s="1"/>
  <c r="I165" i="9"/>
  <c r="V165" i="9" s="1"/>
  <c r="I166" i="9"/>
  <c r="V166" i="9" s="1"/>
  <c r="I167" i="9"/>
  <c r="V167" i="9" s="1"/>
  <c r="I168" i="9"/>
  <c r="V168" i="9" s="1"/>
  <c r="I169" i="9"/>
  <c r="V169" i="9" s="1"/>
  <c r="I170" i="9"/>
  <c r="V170" i="9" s="1"/>
  <c r="I171" i="9"/>
  <c r="V171" i="9" s="1"/>
  <c r="I172" i="9"/>
  <c r="V172" i="9" s="1"/>
  <c r="I173" i="9"/>
  <c r="V173" i="9" s="1"/>
  <c r="I174" i="9"/>
  <c r="V174" i="9" s="1"/>
  <c r="I175" i="9"/>
  <c r="V175" i="9" s="1"/>
  <c r="I176" i="9"/>
  <c r="V176" i="9" s="1"/>
  <c r="I177" i="9"/>
  <c r="V177" i="9" s="1"/>
  <c r="I178" i="9"/>
  <c r="V178" i="9" s="1"/>
  <c r="I179" i="9"/>
  <c r="V179" i="9" s="1"/>
  <c r="I180" i="9"/>
  <c r="V180" i="9" s="1"/>
  <c r="I181" i="9"/>
  <c r="V181" i="9" s="1"/>
  <c r="I182" i="9"/>
  <c r="V182" i="9" s="1"/>
  <c r="I183" i="9"/>
  <c r="V183" i="9" s="1"/>
  <c r="I184" i="9"/>
  <c r="V184" i="9" s="1"/>
  <c r="I185" i="9"/>
  <c r="V185" i="9" s="1"/>
  <c r="I186" i="9"/>
  <c r="V186" i="9" s="1"/>
  <c r="I187" i="9"/>
  <c r="V187" i="9" s="1"/>
  <c r="I188" i="9"/>
  <c r="V188" i="9" s="1"/>
  <c r="I189" i="9"/>
  <c r="V189" i="9" s="1"/>
  <c r="I190" i="9"/>
  <c r="V190" i="9" s="1"/>
  <c r="I191" i="9"/>
  <c r="V191" i="9" s="1"/>
  <c r="I192" i="9"/>
  <c r="V192" i="9" s="1"/>
  <c r="I193" i="9"/>
  <c r="V193" i="9" s="1"/>
  <c r="I194" i="9"/>
  <c r="V194" i="9" s="1"/>
  <c r="I195" i="9"/>
  <c r="V195" i="9" s="1"/>
  <c r="I196" i="9"/>
  <c r="V196" i="9" s="1"/>
  <c r="I197" i="9"/>
  <c r="V197" i="9" s="1"/>
  <c r="I198" i="9"/>
  <c r="V198" i="9" s="1"/>
  <c r="I199" i="9"/>
  <c r="V199" i="9" s="1"/>
  <c r="I200" i="9"/>
  <c r="V200" i="9" s="1"/>
  <c r="I201" i="9"/>
  <c r="V201" i="9" s="1"/>
  <c r="I202" i="9"/>
  <c r="V202" i="9" s="1"/>
  <c r="I203" i="9"/>
  <c r="V203" i="9" s="1"/>
  <c r="I204" i="9"/>
  <c r="V204" i="9" s="1"/>
  <c r="I205" i="9"/>
  <c r="V205" i="9" s="1"/>
  <c r="I206" i="9"/>
  <c r="V206" i="9" s="1"/>
  <c r="I207" i="9"/>
  <c r="V207" i="9" s="1"/>
  <c r="I208" i="9"/>
  <c r="V208" i="9" s="1"/>
  <c r="I209" i="9"/>
  <c r="V209" i="9" s="1"/>
  <c r="I210" i="9"/>
  <c r="V210" i="9" s="1"/>
  <c r="I211" i="9"/>
  <c r="V211" i="9" s="1"/>
  <c r="I212" i="9"/>
  <c r="V212" i="9" s="1"/>
  <c r="I213" i="9"/>
  <c r="V213" i="9" s="1"/>
  <c r="I214" i="9"/>
  <c r="V214" i="9" s="1"/>
  <c r="I215" i="9"/>
  <c r="V215" i="9" s="1"/>
  <c r="I216" i="9"/>
  <c r="V216" i="9" s="1"/>
  <c r="I217" i="9"/>
  <c r="V217" i="9" s="1"/>
  <c r="I218" i="9"/>
  <c r="V218" i="9" s="1"/>
  <c r="I219" i="9"/>
  <c r="V219" i="9" s="1"/>
  <c r="I220" i="9"/>
  <c r="V220" i="9" s="1"/>
  <c r="I221" i="9"/>
  <c r="V221" i="9" s="1"/>
  <c r="I222" i="9"/>
  <c r="V222" i="9" s="1"/>
  <c r="I228" i="9"/>
  <c r="V228" i="9" s="1"/>
  <c r="I229" i="9"/>
  <c r="V229" i="9" s="1"/>
  <c r="I230" i="9"/>
  <c r="V230" i="9" s="1"/>
  <c r="I231" i="9"/>
  <c r="V231" i="9" s="1"/>
  <c r="I232" i="9"/>
  <c r="V232" i="9" s="1"/>
  <c r="I233" i="9"/>
  <c r="V233" i="9" s="1"/>
  <c r="I234" i="9"/>
  <c r="V234" i="9" s="1"/>
  <c r="I235" i="9"/>
  <c r="V235" i="9" s="1"/>
  <c r="I4" i="9"/>
  <c r="V4" i="9" s="1"/>
  <c r="AF240" i="9" l="1"/>
  <c r="AI240" i="9"/>
  <c r="V239" i="9"/>
  <c r="V240" i="9" s="1"/>
  <c r="S235" i="9"/>
  <c r="S234" i="9"/>
  <c r="S233" i="9"/>
  <c r="S232" i="9"/>
  <c r="S231" i="9"/>
  <c r="S230" i="9"/>
  <c r="S229" i="9"/>
  <c r="S228" i="9"/>
  <c r="S222" i="9"/>
  <c r="S221" i="9"/>
  <c r="S220" i="9"/>
  <c r="S219" i="9"/>
  <c r="S218" i="9"/>
  <c r="S217" i="9"/>
  <c r="S216" i="9"/>
  <c r="S215" i="9"/>
  <c r="S214" i="9"/>
  <c r="S213" i="9"/>
  <c r="S212" i="9"/>
  <c r="S211" i="9"/>
  <c r="S210" i="9"/>
  <c r="S209" i="9"/>
  <c r="S208" i="9"/>
  <c r="S207" i="9"/>
  <c r="S206" i="9"/>
  <c r="S205" i="9"/>
  <c r="S204" i="9"/>
  <c r="S203" i="9"/>
  <c r="S202" i="9"/>
  <c r="S201" i="9"/>
  <c r="S200" i="9"/>
  <c r="S199" i="9"/>
  <c r="S198" i="9"/>
  <c r="S197" i="9"/>
  <c r="S196" i="9"/>
  <c r="S195" i="9"/>
  <c r="S194" i="9"/>
  <c r="S193" i="9"/>
  <c r="S192" i="9"/>
  <c r="S191" i="9"/>
  <c r="S190" i="9"/>
  <c r="S189" i="9"/>
  <c r="S188" i="9"/>
  <c r="S187" i="9"/>
  <c r="S186" i="9"/>
  <c r="S185" i="9"/>
  <c r="S184" i="9"/>
  <c r="S183" i="9"/>
  <c r="S182" i="9"/>
  <c r="S181" i="9"/>
  <c r="S180" i="9"/>
  <c r="S179" i="9"/>
  <c r="S178" i="9"/>
  <c r="S177" i="9"/>
  <c r="S176" i="9"/>
  <c r="S175" i="9"/>
  <c r="S174" i="9"/>
  <c r="S173" i="9"/>
  <c r="S172" i="9"/>
  <c r="S171" i="9"/>
  <c r="S170" i="9"/>
  <c r="S169" i="9"/>
  <c r="S168" i="9"/>
  <c r="S167" i="9"/>
  <c r="S166" i="9"/>
  <c r="S165" i="9"/>
  <c r="S164" i="9"/>
  <c r="S163" i="9"/>
  <c r="S162" i="9"/>
  <c r="S161" i="9"/>
  <c r="S160" i="9"/>
  <c r="S159" i="9"/>
  <c r="S158" i="9"/>
  <c r="S157" i="9"/>
  <c r="S156" i="9"/>
  <c r="S155" i="9"/>
  <c r="S154" i="9"/>
  <c r="S153" i="9"/>
  <c r="S152" i="9"/>
  <c r="S151" i="9"/>
  <c r="S150" i="9"/>
  <c r="S149" i="9"/>
  <c r="S148" i="9"/>
  <c r="S147" i="9"/>
  <c r="S146" i="9"/>
  <c r="S145" i="9"/>
  <c r="S144" i="9"/>
  <c r="S143" i="9"/>
  <c r="S142" i="9"/>
  <c r="S141" i="9"/>
  <c r="S140" i="9"/>
  <c r="S139" i="9"/>
  <c r="S138" i="9"/>
  <c r="S137" i="9"/>
  <c r="S136" i="9"/>
  <c r="S135" i="9"/>
  <c r="S134" i="9"/>
  <c r="S133" i="9"/>
  <c r="S132" i="9"/>
  <c r="S131" i="9"/>
  <c r="S130" i="9"/>
  <c r="S129" i="9"/>
  <c r="S128" i="9"/>
  <c r="S127" i="9"/>
  <c r="S126" i="9"/>
  <c r="S125" i="9"/>
  <c r="S124" i="9"/>
  <c r="S123" i="9"/>
  <c r="S122" i="9"/>
  <c r="S121" i="9"/>
  <c r="S120" i="9"/>
  <c r="S119" i="9"/>
  <c r="S118" i="9"/>
  <c r="S117" i="9"/>
  <c r="S116" i="9"/>
  <c r="S115" i="9"/>
  <c r="S114" i="9"/>
  <c r="S113" i="9"/>
  <c r="S112" i="9"/>
  <c r="S111" i="9"/>
  <c r="S110" i="9"/>
  <c r="S109" i="9"/>
  <c r="S108" i="9"/>
  <c r="S107" i="9"/>
  <c r="S106" i="9"/>
  <c r="S105" i="9"/>
  <c r="S104" i="9"/>
  <c r="S103" i="9"/>
  <c r="S102" i="9"/>
  <c r="S101" i="9"/>
  <c r="S100" i="9"/>
  <c r="S99" i="9"/>
  <c r="S98" i="9"/>
  <c r="S97" i="9"/>
  <c r="S96" i="9"/>
  <c r="S95" i="9"/>
  <c r="S94" i="9"/>
  <c r="S93" i="9"/>
  <c r="S92" i="9"/>
  <c r="S91" i="9"/>
  <c r="S90" i="9"/>
  <c r="S89" i="9"/>
  <c r="S88" i="9"/>
  <c r="S87" i="9"/>
  <c r="S86" i="9"/>
  <c r="S85" i="9"/>
  <c r="S84" i="9"/>
  <c r="S83" i="9"/>
  <c r="S82" i="9"/>
  <c r="S81" i="9"/>
  <c r="S80" i="9"/>
  <c r="S79" i="9"/>
  <c r="S78" i="9"/>
  <c r="S77" i="9"/>
  <c r="S76" i="9"/>
  <c r="S75" i="9"/>
  <c r="S74" i="9"/>
  <c r="S73" i="9"/>
  <c r="S72" i="9"/>
  <c r="S71" i="9"/>
  <c r="S70" i="9"/>
  <c r="S69" i="9"/>
  <c r="S68" i="9"/>
  <c r="S67" i="9"/>
  <c r="S66" i="9"/>
  <c r="S65" i="9"/>
  <c r="S64" i="9"/>
  <c r="S63" i="9"/>
  <c r="S62" i="9"/>
  <c r="S61" i="9"/>
  <c r="S60" i="9"/>
  <c r="S59" i="9"/>
  <c r="S58" i="9"/>
  <c r="S57" i="9"/>
  <c r="S56" i="9"/>
  <c r="S55" i="9"/>
  <c r="S54" i="9"/>
  <c r="S53" i="9"/>
  <c r="S52" i="9"/>
  <c r="S51" i="9"/>
  <c r="S50" i="9"/>
  <c r="S49" i="9"/>
  <c r="S48" i="9"/>
  <c r="S47" i="9"/>
  <c r="S46" i="9"/>
  <c r="S45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5" i="9"/>
  <c r="S4" i="9"/>
  <c r="S239" i="9" l="1"/>
  <c r="S240" i="9" s="1"/>
  <c r="Z9" i="9"/>
  <c r="Y9" i="9"/>
  <c r="X9" i="9"/>
  <c r="Z13" i="9"/>
  <c r="Y13" i="9"/>
  <c r="X13" i="9"/>
  <c r="Z21" i="9"/>
  <c r="Y21" i="9"/>
  <c r="X21" i="9"/>
  <c r="Z29" i="9"/>
  <c r="Y29" i="9"/>
  <c r="X29" i="9"/>
  <c r="Z37" i="9"/>
  <c r="Y37" i="9"/>
  <c r="X37" i="9"/>
  <c r="Z45" i="9"/>
  <c r="Y45" i="9"/>
  <c r="X45" i="9"/>
  <c r="Z49" i="9"/>
  <c r="Y49" i="9"/>
  <c r="X49" i="9"/>
  <c r="Z57" i="9"/>
  <c r="Y57" i="9"/>
  <c r="X57" i="9"/>
  <c r="Z65" i="9"/>
  <c r="Y65" i="9"/>
  <c r="X65" i="9"/>
  <c r="Y73" i="9"/>
  <c r="Z73" i="9"/>
  <c r="X73" i="9"/>
  <c r="Y81" i="9"/>
  <c r="X81" i="9"/>
  <c r="Z81" i="9"/>
  <c r="Y89" i="9"/>
  <c r="Z89" i="9"/>
  <c r="X89" i="9"/>
  <c r="Y94" i="9"/>
  <c r="X94" i="9"/>
  <c r="Z94" i="9"/>
  <c r="Y102" i="9"/>
  <c r="Z102" i="9"/>
  <c r="X102" i="9"/>
  <c r="Y110" i="9"/>
  <c r="X110" i="9"/>
  <c r="Z110" i="9"/>
  <c r="Y118" i="9"/>
  <c r="Z118" i="9"/>
  <c r="X118" i="9"/>
  <c r="Y126" i="9"/>
  <c r="X126" i="9"/>
  <c r="Z126" i="9"/>
  <c r="Y132" i="9"/>
  <c r="Z132" i="9"/>
  <c r="X132" i="9"/>
  <c r="Y144" i="9"/>
  <c r="Z144" i="9"/>
  <c r="X144" i="9"/>
  <c r="Y152" i="9"/>
  <c r="Z152" i="9"/>
  <c r="X152" i="9"/>
  <c r="Y160" i="9"/>
  <c r="Z160" i="9"/>
  <c r="X160" i="9"/>
  <c r="Y172" i="9"/>
  <c r="X172" i="9"/>
  <c r="Z172" i="9"/>
  <c r="Y180" i="9"/>
  <c r="Z180" i="9"/>
  <c r="X180" i="9"/>
  <c r="Y188" i="9"/>
  <c r="X188" i="9"/>
  <c r="Z188" i="9"/>
  <c r="Y200" i="9"/>
  <c r="Z200" i="9"/>
  <c r="X200" i="9"/>
  <c r="Y208" i="9"/>
  <c r="Z208" i="9"/>
  <c r="X208" i="9"/>
  <c r="Y216" i="9"/>
  <c r="Z216" i="9"/>
  <c r="X216" i="9"/>
  <c r="Y233" i="9"/>
  <c r="Z233" i="9"/>
  <c r="X233" i="9"/>
  <c r="X10" i="9"/>
  <c r="Y10" i="9"/>
  <c r="Z10" i="9"/>
  <c r="Z18" i="9"/>
  <c r="X18" i="9"/>
  <c r="Y18" i="9"/>
  <c r="X26" i="9"/>
  <c r="Z26" i="9"/>
  <c r="Y26" i="9"/>
  <c r="X38" i="9"/>
  <c r="Z38" i="9"/>
  <c r="Y38" i="9"/>
  <c r="Z46" i="9"/>
  <c r="X46" i="9"/>
  <c r="Y46" i="9"/>
  <c r="X58" i="9"/>
  <c r="Z58" i="9"/>
  <c r="Y58" i="9"/>
  <c r="Z66" i="9"/>
  <c r="X66" i="9"/>
  <c r="Y66" i="9"/>
  <c r="X78" i="9"/>
  <c r="Z78" i="9"/>
  <c r="Y78" i="9"/>
  <c r="Z90" i="9"/>
  <c r="X90" i="9"/>
  <c r="Y90" i="9"/>
  <c r="X99" i="9"/>
  <c r="Y99" i="9"/>
  <c r="Z99" i="9"/>
  <c r="X107" i="9"/>
  <c r="Z107" i="9"/>
  <c r="Y107" i="9"/>
  <c r="X115" i="9"/>
  <c r="Y115" i="9"/>
  <c r="Z115" i="9"/>
  <c r="X123" i="9"/>
  <c r="Y123" i="9"/>
  <c r="Z123" i="9"/>
  <c r="X129" i="9"/>
  <c r="Y129" i="9"/>
  <c r="Z129" i="9"/>
  <c r="X137" i="9"/>
  <c r="Z137" i="9"/>
  <c r="Y137" i="9"/>
  <c r="Z149" i="9"/>
  <c r="X149" i="9"/>
  <c r="Y149" i="9"/>
  <c r="Z157" i="9"/>
  <c r="X157" i="9"/>
  <c r="Y157" i="9"/>
  <c r="Z197" i="9"/>
  <c r="X197" i="9"/>
  <c r="Y197" i="9"/>
  <c r="Z108" i="9"/>
  <c r="Y108" i="9"/>
  <c r="X108" i="9"/>
  <c r="Z112" i="9"/>
  <c r="X112" i="9"/>
  <c r="Y112" i="9"/>
  <c r="Z116" i="9"/>
  <c r="Y116" i="9"/>
  <c r="X116" i="9"/>
  <c r="Z120" i="9"/>
  <c r="X120" i="9"/>
  <c r="Y120" i="9"/>
  <c r="Z124" i="9"/>
  <c r="Y124" i="9"/>
  <c r="X124" i="9"/>
  <c r="Z128" i="9"/>
  <c r="X128" i="9"/>
  <c r="Y128" i="9"/>
  <c r="Z130" i="9"/>
  <c r="Y130" i="9"/>
  <c r="X130" i="9"/>
  <c r="Z134" i="9"/>
  <c r="X134" i="9"/>
  <c r="Y134" i="9"/>
  <c r="Z138" i="9"/>
  <c r="Y138" i="9"/>
  <c r="X138" i="9"/>
  <c r="Z142" i="9"/>
  <c r="X142" i="9"/>
  <c r="Y142" i="9"/>
  <c r="Z146" i="9"/>
  <c r="Y146" i="9"/>
  <c r="X146" i="9"/>
  <c r="Z150" i="9"/>
  <c r="X150" i="9"/>
  <c r="Y150" i="9"/>
  <c r="Z154" i="9"/>
  <c r="Y154" i="9"/>
  <c r="X154" i="9"/>
  <c r="Z158" i="9"/>
  <c r="X158" i="9"/>
  <c r="Y158" i="9"/>
  <c r="Z162" i="9"/>
  <c r="Y162" i="9"/>
  <c r="X162" i="9"/>
  <c r="Z166" i="9"/>
  <c r="X166" i="9"/>
  <c r="Y166" i="9"/>
  <c r="Z170" i="9"/>
  <c r="Y170" i="9"/>
  <c r="X170" i="9"/>
  <c r="Z174" i="9"/>
  <c r="X174" i="9"/>
  <c r="Y174" i="9"/>
  <c r="Z178" i="9"/>
  <c r="Y178" i="9"/>
  <c r="X178" i="9"/>
  <c r="Z182" i="9"/>
  <c r="X182" i="9"/>
  <c r="Y182" i="9"/>
  <c r="Z186" i="9"/>
  <c r="Y186" i="9"/>
  <c r="X186" i="9"/>
  <c r="Z190" i="9"/>
  <c r="X190" i="9"/>
  <c r="Y190" i="9"/>
  <c r="Z194" i="9"/>
  <c r="Y194" i="9"/>
  <c r="X194" i="9"/>
  <c r="Z198" i="9"/>
  <c r="X198" i="9"/>
  <c r="Y198" i="9"/>
  <c r="Z202" i="9"/>
  <c r="Y202" i="9"/>
  <c r="X202" i="9"/>
  <c r="Z206" i="9"/>
  <c r="X206" i="9"/>
  <c r="Y206" i="9"/>
  <c r="Z210" i="9"/>
  <c r="Y210" i="9"/>
  <c r="X210" i="9"/>
  <c r="Z214" i="9"/>
  <c r="X214" i="9"/>
  <c r="Y214" i="9"/>
  <c r="Z218" i="9"/>
  <c r="Y218" i="9"/>
  <c r="X218" i="9"/>
  <c r="Z222" i="9"/>
  <c r="X222" i="9"/>
  <c r="Y222" i="9"/>
  <c r="Z231" i="9"/>
  <c r="Y231" i="9"/>
  <c r="X231" i="9"/>
  <c r="Z235" i="9"/>
  <c r="X235" i="9"/>
  <c r="Y235" i="9"/>
  <c r="Z5" i="9"/>
  <c r="Y5" i="9"/>
  <c r="X5" i="9"/>
  <c r="Z17" i="9"/>
  <c r="Y17" i="9"/>
  <c r="X17" i="9"/>
  <c r="Z25" i="9"/>
  <c r="Y25" i="9"/>
  <c r="X25" i="9"/>
  <c r="Z33" i="9"/>
  <c r="Y33" i="9"/>
  <c r="X33" i="9"/>
  <c r="Z41" i="9"/>
  <c r="Y41" i="9"/>
  <c r="X41" i="9"/>
  <c r="Z53" i="9"/>
  <c r="Y53" i="9"/>
  <c r="X53" i="9"/>
  <c r="Z61" i="9"/>
  <c r="Y61" i="9"/>
  <c r="X61" i="9"/>
  <c r="Z69" i="9"/>
  <c r="Y69" i="9"/>
  <c r="X69" i="9"/>
  <c r="Y77" i="9"/>
  <c r="Z77" i="9"/>
  <c r="X77" i="9"/>
  <c r="Y85" i="9"/>
  <c r="Z85" i="9"/>
  <c r="X85" i="9"/>
  <c r="Y98" i="9"/>
  <c r="Z98" i="9"/>
  <c r="X98" i="9"/>
  <c r="Y106" i="9"/>
  <c r="Z106" i="9"/>
  <c r="X106" i="9"/>
  <c r="Y114" i="9"/>
  <c r="Z114" i="9"/>
  <c r="X114" i="9"/>
  <c r="Y122" i="9"/>
  <c r="Z122" i="9"/>
  <c r="X122" i="9"/>
  <c r="Y136" i="9"/>
  <c r="Z136" i="9"/>
  <c r="X136" i="9"/>
  <c r="Y140" i="9"/>
  <c r="X140" i="9"/>
  <c r="Z140" i="9"/>
  <c r="Y148" i="9"/>
  <c r="Z148" i="9"/>
  <c r="X148" i="9"/>
  <c r="Y156" i="9"/>
  <c r="X156" i="9"/>
  <c r="Z156" i="9"/>
  <c r="Y164" i="9"/>
  <c r="Z164" i="9"/>
  <c r="X164" i="9"/>
  <c r="Y168" i="9"/>
  <c r="Z168" i="9"/>
  <c r="X168" i="9"/>
  <c r="Y176" i="9"/>
  <c r="Z176" i="9"/>
  <c r="X176" i="9"/>
  <c r="Y184" i="9"/>
  <c r="Z184" i="9"/>
  <c r="X184" i="9"/>
  <c r="Y192" i="9"/>
  <c r="Z192" i="9"/>
  <c r="X192" i="9"/>
  <c r="Y196" i="9"/>
  <c r="Z196" i="9"/>
  <c r="X196" i="9"/>
  <c r="Y204" i="9"/>
  <c r="X204" i="9"/>
  <c r="Z204" i="9"/>
  <c r="Y212" i="9"/>
  <c r="Z212" i="9"/>
  <c r="X212" i="9"/>
  <c r="Y220" i="9"/>
  <c r="X220" i="9"/>
  <c r="Z220" i="9"/>
  <c r="Y229" i="9"/>
  <c r="Z229" i="9"/>
  <c r="X229" i="9"/>
  <c r="X6" i="9"/>
  <c r="Z6" i="9"/>
  <c r="Y6" i="9"/>
  <c r="Z14" i="9"/>
  <c r="X14" i="9"/>
  <c r="Y14" i="9"/>
  <c r="Z22" i="9"/>
  <c r="X22" i="9"/>
  <c r="Y22" i="9"/>
  <c r="Z30" i="9"/>
  <c r="X30" i="9"/>
  <c r="Y30" i="9"/>
  <c r="Z34" i="9"/>
  <c r="X34" i="9"/>
  <c r="Y34" i="9"/>
  <c r="X42" i="9"/>
  <c r="Y42" i="9"/>
  <c r="Z42" i="9"/>
  <c r="Z50" i="9"/>
  <c r="X50" i="9"/>
  <c r="Y50" i="9"/>
  <c r="Z54" i="9"/>
  <c r="X54" i="9"/>
  <c r="Y54" i="9"/>
  <c r="Z62" i="9"/>
  <c r="X62" i="9"/>
  <c r="Y62" i="9"/>
  <c r="X70" i="9"/>
  <c r="Z70" i="9"/>
  <c r="Y70" i="9"/>
  <c r="Z74" i="9"/>
  <c r="X74" i="9"/>
  <c r="Y74" i="9"/>
  <c r="Z82" i="9"/>
  <c r="X82" i="9"/>
  <c r="Y82" i="9"/>
  <c r="X86" i="9"/>
  <c r="Y86" i="9"/>
  <c r="Z86" i="9"/>
  <c r="Z95" i="9"/>
  <c r="X95" i="9"/>
  <c r="Y95" i="9"/>
  <c r="Z103" i="9"/>
  <c r="X103" i="9"/>
  <c r="Y103" i="9"/>
  <c r="Z111" i="9"/>
  <c r="X111" i="9"/>
  <c r="Y111" i="9"/>
  <c r="Z119" i="9"/>
  <c r="X119" i="9"/>
  <c r="Y119" i="9"/>
  <c r="Z127" i="9"/>
  <c r="X127" i="9"/>
  <c r="Y127" i="9"/>
  <c r="Z133" i="9"/>
  <c r="X133" i="9"/>
  <c r="Y133" i="9"/>
  <c r="Z141" i="9"/>
  <c r="X141" i="9"/>
  <c r="Y141" i="9"/>
  <c r="X145" i="9"/>
  <c r="Y145" i="9"/>
  <c r="Z145" i="9"/>
  <c r="X153" i="9"/>
  <c r="Y153" i="9"/>
  <c r="Z153" i="9"/>
  <c r="X161" i="9"/>
  <c r="Y161" i="9"/>
  <c r="Z161" i="9"/>
  <c r="Z165" i="9"/>
  <c r="X165" i="9"/>
  <c r="Y165" i="9"/>
  <c r="X169" i="9"/>
  <c r="Z169" i="9"/>
  <c r="Y169" i="9"/>
  <c r="Z173" i="9"/>
  <c r="X173" i="9"/>
  <c r="Y173" i="9"/>
  <c r="X177" i="9"/>
  <c r="Y177" i="9"/>
  <c r="Z177" i="9"/>
  <c r="Z181" i="9"/>
  <c r="X181" i="9"/>
  <c r="Y181" i="9"/>
  <c r="X185" i="9"/>
  <c r="Y185" i="9"/>
  <c r="Z185" i="9"/>
  <c r="Z189" i="9"/>
  <c r="X189" i="9"/>
  <c r="Y189" i="9"/>
  <c r="X193" i="9"/>
  <c r="Y193" i="9"/>
  <c r="Z193" i="9"/>
  <c r="X201" i="9"/>
  <c r="Z201" i="9"/>
  <c r="Y201" i="9"/>
  <c r="Z205" i="9"/>
  <c r="X205" i="9"/>
  <c r="Y205" i="9"/>
  <c r="X209" i="9"/>
  <c r="Y209" i="9"/>
  <c r="Z209" i="9"/>
  <c r="Z213" i="9"/>
  <c r="X213" i="9"/>
  <c r="Y213" i="9"/>
  <c r="X217" i="9"/>
  <c r="Y217" i="9"/>
  <c r="Z217" i="9"/>
  <c r="Z221" i="9"/>
  <c r="X221" i="9"/>
  <c r="Y221" i="9"/>
  <c r="X230" i="9"/>
  <c r="Y230" i="9"/>
  <c r="Z230" i="9"/>
  <c r="Z234" i="9"/>
  <c r="X234" i="9"/>
  <c r="Y234" i="9"/>
  <c r="Z7" i="9"/>
  <c r="Y7" i="9"/>
  <c r="X7" i="9"/>
  <c r="Z11" i="9"/>
  <c r="X11" i="9"/>
  <c r="Y11" i="9"/>
  <c r="Y15" i="9"/>
  <c r="Z15" i="9"/>
  <c r="X15" i="9"/>
  <c r="Z19" i="9"/>
  <c r="X19" i="9"/>
  <c r="Y19" i="9"/>
  <c r="Z23" i="9"/>
  <c r="Y23" i="9"/>
  <c r="X23" i="9"/>
  <c r="Z27" i="9"/>
  <c r="X27" i="9"/>
  <c r="Y27" i="9"/>
  <c r="Y31" i="9"/>
  <c r="X31" i="9"/>
  <c r="Z31" i="9"/>
  <c r="Z35" i="9"/>
  <c r="X35" i="9"/>
  <c r="Y35" i="9"/>
  <c r="Z39" i="9"/>
  <c r="Y39" i="9"/>
  <c r="X39" i="9"/>
  <c r="Z43" i="9"/>
  <c r="X43" i="9"/>
  <c r="Y43" i="9"/>
  <c r="Y47" i="9"/>
  <c r="Z47" i="9"/>
  <c r="X47" i="9"/>
  <c r="Z51" i="9"/>
  <c r="X51" i="9"/>
  <c r="Y51" i="9"/>
  <c r="Z55" i="9"/>
  <c r="Y55" i="9"/>
  <c r="X55" i="9"/>
  <c r="X59" i="9"/>
  <c r="Z59" i="9"/>
  <c r="Y59" i="9"/>
  <c r="Y63" i="9"/>
  <c r="X63" i="9"/>
  <c r="Z63" i="9"/>
  <c r="Z67" i="9"/>
  <c r="X67" i="9"/>
  <c r="Y67" i="9"/>
  <c r="Z71" i="9"/>
  <c r="Y71" i="9"/>
  <c r="X71" i="9"/>
  <c r="Z75" i="9"/>
  <c r="X75" i="9"/>
  <c r="Y75" i="9"/>
  <c r="Z79" i="9"/>
  <c r="Y79" i="9"/>
  <c r="X79" i="9"/>
  <c r="Z83" i="9"/>
  <c r="X83" i="9"/>
  <c r="Y83" i="9"/>
  <c r="Z87" i="9"/>
  <c r="Y87" i="9"/>
  <c r="X87" i="9"/>
  <c r="Z91" i="9"/>
  <c r="X91" i="9"/>
  <c r="Y91" i="9"/>
  <c r="Z96" i="9"/>
  <c r="X96" i="9"/>
  <c r="Y96" i="9"/>
  <c r="Z100" i="9"/>
  <c r="Y100" i="9"/>
  <c r="X100" i="9"/>
  <c r="Z104" i="9"/>
  <c r="X104" i="9"/>
  <c r="Y104" i="9"/>
  <c r="Z4" i="9"/>
  <c r="X4" i="9"/>
  <c r="Y8" i="9"/>
  <c r="Z8" i="9"/>
  <c r="X8" i="9"/>
  <c r="Z12" i="9"/>
  <c r="Y12" i="9"/>
  <c r="X12" i="9"/>
  <c r="Y16" i="9"/>
  <c r="Z16" i="9"/>
  <c r="X16" i="9"/>
  <c r="Y20" i="9"/>
  <c r="X20" i="9"/>
  <c r="Z20" i="9"/>
  <c r="Y24" i="9"/>
  <c r="Z24" i="9"/>
  <c r="X24" i="9"/>
  <c r="Z28" i="9"/>
  <c r="Y28" i="9"/>
  <c r="X28" i="9"/>
  <c r="Y32" i="9"/>
  <c r="Z32" i="9"/>
  <c r="X32" i="9"/>
  <c r="Y36" i="9"/>
  <c r="Z36" i="9"/>
  <c r="X36" i="9"/>
  <c r="Y40" i="9"/>
  <c r="Z40" i="9"/>
  <c r="X40" i="9"/>
  <c r="Z44" i="9"/>
  <c r="Y44" i="9"/>
  <c r="X44" i="9"/>
  <c r="Y48" i="9"/>
  <c r="Z48" i="9"/>
  <c r="X48" i="9"/>
  <c r="Y52" i="9"/>
  <c r="Z52" i="9"/>
  <c r="X52" i="9"/>
  <c r="Y56" i="9"/>
  <c r="Z56" i="9"/>
  <c r="X56" i="9"/>
  <c r="Z60" i="9"/>
  <c r="Y60" i="9"/>
  <c r="X60" i="9"/>
  <c r="Y64" i="9"/>
  <c r="Z64" i="9"/>
  <c r="X64" i="9"/>
  <c r="Y68" i="9"/>
  <c r="Z68" i="9"/>
  <c r="X68" i="9"/>
  <c r="Y72" i="9"/>
  <c r="Z72" i="9"/>
  <c r="X72" i="9"/>
  <c r="Y76" i="9"/>
  <c r="Z76" i="9"/>
  <c r="X76" i="9"/>
  <c r="Y80" i="9"/>
  <c r="Z80" i="9"/>
  <c r="X80" i="9"/>
  <c r="Y84" i="9"/>
  <c r="Z84" i="9"/>
  <c r="X84" i="9"/>
  <c r="Y88" i="9"/>
  <c r="Z88" i="9"/>
  <c r="X88" i="9"/>
  <c r="Y92" i="9"/>
  <c r="Z92" i="9"/>
  <c r="X92" i="9"/>
  <c r="Y93" i="9"/>
  <c r="Z93" i="9"/>
  <c r="X93" i="9"/>
  <c r="Y97" i="9"/>
  <c r="Z97" i="9"/>
  <c r="X97" i="9"/>
  <c r="Y101" i="9"/>
  <c r="Z101" i="9"/>
  <c r="X101" i="9"/>
  <c r="Y105" i="9"/>
  <c r="Z105" i="9"/>
  <c r="X105" i="9"/>
  <c r="Y109" i="9"/>
  <c r="Z109" i="9"/>
  <c r="X109" i="9"/>
  <c r="Y113" i="9"/>
  <c r="Z113" i="9"/>
  <c r="X113" i="9"/>
  <c r="Y117" i="9"/>
  <c r="Z117" i="9"/>
  <c r="X117" i="9"/>
  <c r="Y121" i="9"/>
  <c r="Z121" i="9"/>
  <c r="X121" i="9"/>
  <c r="Y125" i="9"/>
  <c r="Z125" i="9"/>
  <c r="X125" i="9"/>
  <c r="Y131" i="9"/>
  <c r="Z131" i="9"/>
  <c r="X131" i="9"/>
  <c r="Y135" i="9"/>
  <c r="Z135" i="9"/>
  <c r="X135" i="9"/>
  <c r="Y139" i="9"/>
  <c r="Z139" i="9"/>
  <c r="X139" i="9"/>
  <c r="Y143" i="9"/>
  <c r="Z143" i="9"/>
  <c r="X143" i="9"/>
  <c r="Y147" i="9"/>
  <c r="Z147" i="9"/>
  <c r="X147" i="9"/>
  <c r="Y151" i="9"/>
  <c r="Z151" i="9"/>
  <c r="X151" i="9"/>
  <c r="Y155" i="9"/>
  <c r="Z155" i="9"/>
  <c r="X155" i="9"/>
  <c r="Y159" i="9"/>
  <c r="Z159" i="9"/>
  <c r="X159" i="9"/>
  <c r="Y163" i="9"/>
  <c r="Z163" i="9"/>
  <c r="X163" i="9"/>
  <c r="Y167" i="9"/>
  <c r="Z167" i="9"/>
  <c r="X167" i="9"/>
  <c r="Y171" i="9"/>
  <c r="Z171" i="9"/>
  <c r="X171" i="9"/>
  <c r="Y175" i="9"/>
  <c r="Z175" i="9"/>
  <c r="X175" i="9"/>
  <c r="Y179" i="9"/>
  <c r="Z179" i="9"/>
  <c r="X179" i="9"/>
  <c r="Y183" i="9"/>
  <c r="Z183" i="9"/>
  <c r="X183" i="9"/>
  <c r="Y187" i="9"/>
  <c r="Z187" i="9"/>
  <c r="X187" i="9"/>
  <c r="Y191" i="9"/>
  <c r="Z191" i="9"/>
  <c r="X191" i="9"/>
  <c r="Y195" i="9"/>
  <c r="Z195" i="9"/>
  <c r="X195" i="9"/>
  <c r="Y199" i="9"/>
  <c r="Z199" i="9"/>
  <c r="X199" i="9"/>
  <c r="Y203" i="9"/>
  <c r="Z203" i="9"/>
  <c r="X203" i="9"/>
  <c r="Y207" i="9"/>
  <c r="Z207" i="9"/>
  <c r="X207" i="9"/>
  <c r="Y211" i="9"/>
  <c r="Z211" i="9"/>
  <c r="X211" i="9"/>
  <c r="Y215" i="9"/>
  <c r="Z215" i="9"/>
  <c r="X215" i="9"/>
  <c r="Y219" i="9"/>
  <c r="Z219" i="9"/>
  <c r="X219" i="9"/>
  <c r="Y228" i="9"/>
  <c r="Z228" i="9"/>
  <c r="X228" i="9"/>
  <c r="Y232" i="9"/>
  <c r="Z232" i="9"/>
  <c r="X232" i="9"/>
  <c r="W8" i="9"/>
  <c r="W16" i="9"/>
  <c r="W28" i="9"/>
  <c r="W40" i="9"/>
  <c r="W48" i="9"/>
  <c r="W60" i="9"/>
  <c r="W72" i="9"/>
  <c r="W84" i="9"/>
  <c r="W93" i="9"/>
  <c r="W101" i="9"/>
  <c r="W113" i="9"/>
  <c r="W125" i="9"/>
  <c r="W131" i="9"/>
  <c r="W143" i="9"/>
  <c r="W151" i="9"/>
  <c r="W159" i="9"/>
  <c r="W171" i="9"/>
  <c r="W179" i="9"/>
  <c r="W187" i="9"/>
  <c r="W195" i="9"/>
  <c r="W203" i="9"/>
  <c r="W207" i="9"/>
  <c r="W211" i="9"/>
  <c r="W219" i="9"/>
  <c r="W232" i="9"/>
  <c r="W5" i="9"/>
  <c r="W9" i="9"/>
  <c r="W13" i="9"/>
  <c r="W17" i="9"/>
  <c r="W21" i="9"/>
  <c r="W25" i="9"/>
  <c r="W29" i="9"/>
  <c r="W33" i="9"/>
  <c r="W37" i="9"/>
  <c r="W41" i="9"/>
  <c r="W45" i="9"/>
  <c r="W49" i="9"/>
  <c r="W53" i="9"/>
  <c r="W57" i="9"/>
  <c r="W61" i="9"/>
  <c r="W65" i="9"/>
  <c r="W69" i="9"/>
  <c r="W73" i="9"/>
  <c r="W77" i="9"/>
  <c r="W81" i="9"/>
  <c r="W85" i="9"/>
  <c r="W89" i="9"/>
  <c r="W94" i="9"/>
  <c r="W98" i="9"/>
  <c r="W102" i="9"/>
  <c r="W106" i="9"/>
  <c r="W110" i="9"/>
  <c r="W114" i="9"/>
  <c r="W118" i="9"/>
  <c r="W122" i="9"/>
  <c r="W126" i="9"/>
  <c r="W132" i="9"/>
  <c r="W136" i="9"/>
  <c r="W140" i="9"/>
  <c r="W144" i="9"/>
  <c r="W148" i="9"/>
  <c r="W152" i="9"/>
  <c r="W156" i="9"/>
  <c r="W160" i="9"/>
  <c r="W164" i="9"/>
  <c r="W168" i="9"/>
  <c r="W172" i="9"/>
  <c r="W176" i="9"/>
  <c r="W180" i="9"/>
  <c r="W184" i="9"/>
  <c r="W188" i="9"/>
  <c r="W192" i="9"/>
  <c r="W196" i="9"/>
  <c r="W200" i="9"/>
  <c r="W204" i="9"/>
  <c r="W208" i="9"/>
  <c r="W212" i="9"/>
  <c r="W216" i="9"/>
  <c r="W220" i="9"/>
  <c r="W229" i="9"/>
  <c r="W233" i="9"/>
  <c r="W4" i="9"/>
  <c r="W20" i="9"/>
  <c r="W36" i="9"/>
  <c r="W56" i="9"/>
  <c r="W68" i="9"/>
  <c r="W80" i="9"/>
  <c r="W92" i="9"/>
  <c r="W109" i="9"/>
  <c r="W121" i="9"/>
  <c r="W139" i="9"/>
  <c r="W163" i="9"/>
  <c r="W215" i="9"/>
  <c r="W6" i="9"/>
  <c r="W18" i="9"/>
  <c r="W30" i="9"/>
  <c r="W42" i="9"/>
  <c r="W50" i="9"/>
  <c r="W58" i="9"/>
  <c r="W62" i="9"/>
  <c r="W66" i="9"/>
  <c r="W70" i="9"/>
  <c r="W74" i="9"/>
  <c r="W78" i="9"/>
  <c r="W82" i="9"/>
  <c r="W86" i="9"/>
  <c r="W90" i="9"/>
  <c r="W95" i="9"/>
  <c r="W99" i="9"/>
  <c r="W103" i="9"/>
  <c r="W107" i="9"/>
  <c r="W111" i="9"/>
  <c r="W115" i="9"/>
  <c r="W119" i="9"/>
  <c r="W123" i="9"/>
  <c r="W127" i="9"/>
  <c r="W129" i="9"/>
  <c r="W133" i="9"/>
  <c r="W137" i="9"/>
  <c r="W141" i="9"/>
  <c r="W145" i="9"/>
  <c r="W149" i="9"/>
  <c r="W153" i="9"/>
  <c r="W157" i="9"/>
  <c r="W161" i="9"/>
  <c r="W165" i="9"/>
  <c r="W169" i="9"/>
  <c r="W173" i="9"/>
  <c r="W177" i="9"/>
  <c r="W181" i="9"/>
  <c r="W185" i="9"/>
  <c r="W189" i="9"/>
  <c r="W193" i="9"/>
  <c r="W197" i="9"/>
  <c r="W201" i="9"/>
  <c r="W205" i="9"/>
  <c r="W209" i="9"/>
  <c r="W213" i="9"/>
  <c r="W217" i="9"/>
  <c r="W221" i="9"/>
  <c r="W230" i="9"/>
  <c r="W234" i="9"/>
  <c r="W12" i="9"/>
  <c r="W24" i="9"/>
  <c r="W32" i="9"/>
  <c r="W44" i="9"/>
  <c r="W52" i="9"/>
  <c r="W64" i="9"/>
  <c r="W76" i="9"/>
  <c r="W88" i="9"/>
  <c r="W97" i="9"/>
  <c r="W105" i="9"/>
  <c r="W117" i="9"/>
  <c r="W135" i="9"/>
  <c r="W147" i="9"/>
  <c r="W155" i="9"/>
  <c r="W167" i="9"/>
  <c r="W175" i="9"/>
  <c r="W183" i="9"/>
  <c r="W191" i="9"/>
  <c r="W199" i="9"/>
  <c r="W228" i="9"/>
  <c r="W10" i="9"/>
  <c r="W14" i="9"/>
  <c r="W22" i="9"/>
  <c r="W26" i="9"/>
  <c r="W34" i="9"/>
  <c r="W38" i="9"/>
  <c r="W46" i="9"/>
  <c r="W54" i="9"/>
  <c r="W7" i="9"/>
  <c r="W11" i="9"/>
  <c r="W15" i="9"/>
  <c r="W19" i="9"/>
  <c r="W23" i="9"/>
  <c r="W27" i="9"/>
  <c r="W31" i="9"/>
  <c r="W35" i="9"/>
  <c r="W39" i="9"/>
  <c r="W43" i="9"/>
  <c r="W47" i="9"/>
  <c r="W51" i="9"/>
  <c r="W55" i="9"/>
  <c r="W59" i="9"/>
  <c r="W63" i="9"/>
  <c r="W67" i="9"/>
  <c r="W71" i="9"/>
  <c r="W75" i="9"/>
  <c r="W79" i="9"/>
  <c r="W83" i="9"/>
  <c r="W87" i="9"/>
  <c r="W91" i="9"/>
  <c r="W96" i="9"/>
  <c r="W100" i="9"/>
  <c r="W104" i="9"/>
  <c r="W108" i="9"/>
  <c r="W112" i="9"/>
  <c r="W116" i="9"/>
  <c r="W120" i="9"/>
  <c r="W124" i="9"/>
  <c r="W128" i="9"/>
  <c r="W130" i="9"/>
  <c r="W134" i="9"/>
  <c r="W138" i="9"/>
  <c r="W142" i="9"/>
  <c r="W146" i="9"/>
  <c r="W150" i="9"/>
  <c r="W154" i="9"/>
  <c r="W158" i="9"/>
  <c r="W162" i="9"/>
  <c r="W166" i="9"/>
  <c r="W170" i="9"/>
  <c r="W174" i="9"/>
  <c r="W178" i="9"/>
  <c r="W182" i="9"/>
  <c r="W186" i="9"/>
  <c r="W190" i="9"/>
  <c r="W194" i="9"/>
  <c r="W198" i="9"/>
  <c r="W202" i="9"/>
  <c r="W206" i="9"/>
  <c r="W210" i="9"/>
  <c r="W214" i="9"/>
  <c r="W218" i="9"/>
  <c r="W222" i="9"/>
  <c r="W231" i="9"/>
  <c r="W235" i="9"/>
  <c r="AH4" i="9"/>
  <c r="Y4" i="9"/>
  <c r="AH63" i="9"/>
  <c r="AH71" i="9"/>
  <c r="AH79" i="9"/>
  <c r="AH91" i="9"/>
  <c r="AH96" i="9"/>
  <c r="AH104" i="9"/>
  <c r="AH116" i="9"/>
  <c r="AH124" i="9"/>
  <c r="AH130" i="9"/>
  <c r="AH138" i="9"/>
  <c r="AH146" i="9"/>
  <c r="AH154" i="9"/>
  <c r="AH158" i="9"/>
  <c r="AH166" i="9"/>
  <c r="AH174" i="9"/>
  <c r="AH182" i="9"/>
  <c r="AH190" i="9"/>
  <c r="AH198" i="9"/>
  <c r="AH206" i="9"/>
  <c r="AH214" i="9"/>
  <c r="AH222" i="9"/>
  <c r="AH8" i="9"/>
  <c r="AH16" i="9"/>
  <c r="AH28" i="9"/>
  <c r="AH36" i="9"/>
  <c r="AH44" i="9"/>
  <c r="AH48" i="9"/>
  <c r="AH56" i="9"/>
  <c r="AH64" i="9"/>
  <c r="AH72" i="9"/>
  <c r="AH80" i="9"/>
  <c r="AH88" i="9"/>
  <c r="AH93" i="9"/>
  <c r="AH101" i="9"/>
  <c r="AH105" i="9"/>
  <c r="AH113" i="9"/>
  <c r="AH121" i="9"/>
  <c r="AH135" i="9"/>
  <c r="AH139" i="9"/>
  <c r="AH147" i="9"/>
  <c r="AH155" i="9"/>
  <c r="AH163" i="9"/>
  <c r="AH171" i="9"/>
  <c r="AH179" i="9"/>
  <c r="AH187" i="9"/>
  <c r="AH195" i="9"/>
  <c r="AH203" i="9"/>
  <c r="AH211" i="9"/>
  <c r="AH228" i="9"/>
  <c r="AH5" i="9"/>
  <c r="AH9" i="9"/>
  <c r="AH13" i="9"/>
  <c r="AH17" i="9"/>
  <c r="AH21" i="9"/>
  <c r="AH25" i="9"/>
  <c r="AH29" i="9"/>
  <c r="AH33" i="9"/>
  <c r="AH37" i="9"/>
  <c r="AH41" i="9"/>
  <c r="AH45" i="9"/>
  <c r="AH49" i="9"/>
  <c r="AH53" i="9"/>
  <c r="AH57" i="9"/>
  <c r="AH61" i="9"/>
  <c r="AH65" i="9"/>
  <c r="AH69" i="9"/>
  <c r="AH73" i="9"/>
  <c r="AH77" i="9"/>
  <c r="AH81" i="9"/>
  <c r="AH85" i="9"/>
  <c r="AH89" i="9"/>
  <c r="AH94" i="9"/>
  <c r="AH98" i="9"/>
  <c r="AH102" i="9"/>
  <c r="AH106" i="9"/>
  <c r="AH110" i="9"/>
  <c r="AH114" i="9"/>
  <c r="AH118" i="9"/>
  <c r="AH122" i="9"/>
  <c r="AH126" i="9"/>
  <c r="AH132" i="9"/>
  <c r="AH136" i="9"/>
  <c r="AH140" i="9"/>
  <c r="AH144" i="9"/>
  <c r="AH148" i="9"/>
  <c r="AH152" i="9"/>
  <c r="AH156" i="9"/>
  <c r="AH160" i="9"/>
  <c r="AH164" i="9"/>
  <c r="AH168" i="9"/>
  <c r="AH172" i="9"/>
  <c r="AH176" i="9"/>
  <c r="AH180" i="9"/>
  <c r="AH184" i="9"/>
  <c r="AH188" i="9"/>
  <c r="AH192" i="9"/>
  <c r="AH196" i="9"/>
  <c r="AH200" i="9"/>
  <c r="AH204" i="9"/>
  <c r="AH208" i="9"/>
  <c r="AH212" i="9"/>
  <c r="AH216" i="9"/>
  <c r="AH220" i="9"/>
  <c r="AH229" i="9"/>
  <c r="AH233" i="9"/>
  <c r="AH7" i="9"/>
  <c r="AH11" i="9"/>
  <c r="AH15" i="9"/>
  <c r="AH19" i="9"/>
  <c r="AH23" i="9"/>
  <c r="AH27" i="9"/>
  <c r="AH31" i="9"/>
  <c r="AH35" i="9"/>
  <c r="AH39" i="9"/>
  <c r="AH43" i="9"/>
  <c r="AH47" i="9"/>
  <c r="AH51" i="9"/>
  <c r="AH55" i="9"/>
  <c r="AH59" i="9"/>
  <c r="AH67" i="9"/>
  <c r="AH75" i="9"/>
  <c r="AH83" i="9"/>
  <c r="AH87" i="9"/>
  <c r="AH100" i="9"/>
  <c r="AH108" i="9"/>
  <c r="AH112" i="9"/>
  <c r="AH120" i="9"/>
  <c r="AH128" i="9"/>
  <c r="AH134" i="9"/>
  <c r="AH142" i="9"/>
  <c r="AH150" i="9"/>
  <c r="AH162" i="9"/>
  <c r="AH170" i="9"/>
  <c r="AH178" i="9"/>
  <c r="AH186" i="9"/>
  <c r="AH194" i="9"/>
  <c r="AH202" i="9"/>
  <c r="AH210" i="9"/>
  <c r="AH218" i="9"/>
  <c r="AH231" i="9"/>
  <c r="AH235" i="9"/>
  <c r="AH12" i="9"/>
  <c r="AH20" i="9"/>
  <c r="AH24" i="9"/>
  <c r="AH32" i="9"/>
  <c r="AH40" i="9"/>
  <c r="AH52" i="9"/>
  <c r="AH60" i="9"/>
  <c r="AH68" i="9"/>
  <c r="AH76" i="9"/>
  <c r="AH84" i="9"/>
  <c r="AH92" i="9"/>
  <c r="AH97" i="9"/>
  <c r="AH109" i="9"/>
  <c r="AH117" i="9"/>
  <c r="AH125" i="9"/>
  <c r="AH131" i="9"/>
  <c r="AH143" i="9"/>
  <c r="AH151" i="9"/>
  <c r="AH159" i="9"/>
  <c r="AH167" i="9"/>
  <c r="AH175" i="9"/>
  <c r="AH183" i="9"/>
  <c r="AH191" i="9"/>
  <c r="AH199" i="9"/>
  <c r="AH207" i="9"/>
  <c r="AH215" i="9"/>
  <c r="AH219" i="9"/>
  <c r="AH232" i="9"/>
  <c r="AH6" i="9"/>
  <c r="AH10" i="9"/>
  <c r="AH14" i="9"/>
  <c r="AH18" i="9"/>
  <c r="AH22" i="9"/>
  <c r="AH26" i="9"/>
  <c r="AH30" i="9"/>
  <c r="AH34" i="9"/>
  <c r="AH38" i="9"/>
  <c r="AH42" i="9"/>
  <c r="AH46" i="9"/>
  <c r="AH50" i="9"/>
  <c r="AH54" i="9"/>
  <c r="AH58" i="9"/>
  <c r="AH62" i="9"/>
  <c r="AH66" i="9"/>
  <c r="AH70" i="9"/>
  <c r="AH74" i="9"/>
  <c r="AH78" i="9"/>
  <c r="AH82" i="9"/>
  <c r="AH86" i="9"/>
  <c r="AH90" i="9"/>
  <c r="AH95" i="9"/>
  <c r="AH99" i="9"/>
  <c r="AH103" i="9"/>
  <c r="AH107" i="9"/>
  <c r="AH111" i="9"/>
  <c r="AH115" i="9"/>
  <c r="AH119" i="9"/>
  <c r="AH123" i="9"/>
  <c r="AH127" i="9"/>
  <c r="AH129" i="9"/>
  <c r="AH133" i="9"/>
  <c r="AH137" i="9"/>
  <c r="AH141" i="9"/>
  <c r="AH145" i="9"/>
  <c r="AH149" i="9"/>
  <c r="AH153" i="9"/>
  <c r="AH157" i="9"/>
  <c r="AH161" i="9"/>
  <c r="AH165" i="9"/>
  <c r="AH169" i="9"/>
  <c r="AH173" i="9"/>
  <c r="AH177" i="9"/>
  <c r="AH181" i="9"/>
  <c r="AH185" i="9"/>
  <c r="AH189" i="9"/>
  <c r="AH193" i="9"/>
  <c r="AH197" i="9"/>
  <c r="AH201" i="9"/>
  <c r="AH205" i="9"/>
  <c r="AH209" i="9"/>
  <c r="AH213" i="9"/>
  <c r="AH217" i="9"/>
  <c r="AH221" i="9"/>
  <c r="AH230" i="9"/>
  <c r="AH234" i="9"/>
  <c r="AD25" i="9" l="1"/>
  <c r="AE25" i="9" s="1"/>
  <c r="AH240" i="9"/>
  <c r="AD183" i="9"/>
  <c r="AE183" i="9" s="1"/>
  <c r="AP183" i="9" s="1"/>
  <c r="Z239" i="9"/>
  <c r="Z240" i="9" s="1"/>
  <c r="W239" i="9"/>
  <c r="W240" i="9" s="1"/>
  <c r="Y239" i="9"/>
  <c r="Y240" i="9" s="1"/>
  <c r="X239" i="9"/>
  <c r="X240" i="9" s="1"/>
  <c r="AD9" i="9"/>
  <c r="AE9" i="9" s="1"/>
  <c r="AP9" i="9" s="1"/>
  <c r="AD210" i="9"/>
  <c r="AE210" i="9" s="1"/>
  <c r="AP210" i="9" s="1"/>
  <c r="AD194" i="9"/>
  <c r="AE194" i="9" s="1"/>
  <c r="AP194" i="9" s="1"/>
  <c r="AD130" i="9"/>
  <c r="AE130" i="9" s="1"/>
  <c r="AP130" i="9" s="1"/>
  <c r="AD103" i="9"/>
  <c r="AE103" i="9" s="1"/>
  <c r="AP103" i="9" s="1"/>
  <c r="AD37" i="9"/>
  <c r="AE37" i="9" s="1"/>
  <c r="AD192" i="9"/>
  <c r="AE192" i="9" s="1"/>
  <c r="AP192" i="9" s="1"/>
  <c r="AD153" i="9"/>
  <c r="AE153" i="9" s="1"/>
  <c r="AP153" i="9" s="1"/>
  <c r="AD58" i="9"/>
  <c r="AE58" i="9" s="1"/>
  <c r="AP58" i="9" s="1"/>
  <c r="AD18" i="9"/>
  <c r="AE18" i="9" s="1"/>
  <c r="AP18" i="9" s="1"/>
  <c r="AD172" i="9"/>
  <c r="AE172" i="9" s="1"/>
  <c r="AP172" i="9" s="1"/>
  <c r="AD140" i="9"/>
  <c r="AE140" i="9" s="1"/>
  <c r="AP140" i="9" s="1"/>
  <c r="AD122" i="9"/>
  <c r="AE122" i="9" s="1"/>
  <c r="AP122" i="9" s="1"/>
  <c r="AD73" i="9"/>
  <c r="AE73" i="9" s="1"/>
  <c r="AP73" i="9" s="1"/>
  <c r="AD98" i="9"/>
  <c r="AE98" i="9" s="1"/>
  <c r="AP98" i="9" s="1"/>
  <c r="AD157" i="9"/>
  <c r="AE157" i="9" s="1"/>
  <c r="AP157" i="9" s="1"/>
  <c r="AD160" i="9"/>
  <c r="AE160" i="9" s="1"/>
  <c r="AP160" i="9" s="1"/>
  <c r="AD126" i="9"/>
  <c r="AE126" i="9" s="1"/>
  <c r="AP126" i="9" s="1"/>
  <c r="AD94" i="9"/>
  <c r="AE94" i="9" s="1"/>
  <c r="AP94" i="9" s="1"/>
  <c r="AD168" i="9"/>
  <c r="AE168" i="9" s="1"/>
  <c r="AP168" i="9" s="1"/>
  <c r="AD102" i="9"/>
  <c r="AE102" i="9" s="1"/>
  <c r="AP102" i="9" s="1"/>
  <c r="AD101" i="9"/>
  <c r="AE101" i="9" s="1"/>
  <c r="AP101" i="9" s="1"/>
  <c r="AD10" i="9"/>
  <c r="AE10" i="9" s="1"/>
  <c r="AP10" i="9" s="1"/>
  <c r="AD135" i="9"/>
  <c r="AE135" i="9" s="1"/>
  <c r="AP135" i="9" s="1"/>
  <c r="AD190" i="9"/>
  <c r="AE190" i="9" s="1"/>
  <c r="AP190" i="9" s="1"/>
  <c r="AD174" i="9"/>
  <c r="AE174" i="9" s="1"/>
  <c r="AP174" i="9" s="1"/>
  <c r="AD158" i="9"/>
  <c r="AE158" i="9" s="1"/>
  <c r="AP158" i="9" s="1"/>
  <c r="AD142" i="9"/>
  <c r="AE142" i="9" s="1"/>
  <c r="AP142" i="9" s="1"/>
  <c r="AD96" i="9"/>
  <c r="AE96" i="9" s="1"/>
  <c r="AP96" i="9" s="1"/>
  <c r="AD79" i="9"/>
  <c r="AE79" i="9" s="1"/>
  <c r="AP79" i="9" s="1"/>
  <c r="AD63" i="9"/>
  <c r="AE63" i="9" s="1"/>
  <c r="AP63" i="9" s="1"/>
  <c r="AD47" i="9"/>
  <c r="AE47" i="9" s="1"/>
  <c r="AP47" i="9" s="1"/>
  <c r="AD31" i="9"/>
  <c r="AE31" i="9" s="1"/>
  <c r="AP31" i="9" s="1"/>
  <c r="AD15" i="9"/>
  <c r="AE15" i="9" s="1"/>
  <c r="AP15" i="9" s="1"/>
  <c r="AD199" i="9"/>
  <c r="AE199" i="9" s="1"/>
  <c r="AP199" i="9" s="1"/>
  <c r="AD167" i="9"/>
  <c r="AE167" i="9" s="1"/>
  <c r="AP167" i="9" s="1"/>
  <c r="AD117" i="9"/>
  <c r="AE117" i="9" s="1"/>
  <c r="AP117" i="9" s="1"/>
  <c r="AD230" i="9"/>
  <c r="AE230" i="9" s="1"/>
  <c r="AP230" i="9" s="1"/>
  <c r="AD209" i="9"/>
  <c r="AE209" i="9" s="1"/>
  <c r="AP209" i="9" s="1"/>
  <c r="AD129" i="9"/>
  <c r="AE129" i="9" s="1"/>
  <c r="AP129" i="9" s="1"/>
  <c r="AD99" i="9"/>
  <c r="AE99" i="9" s="1"/>
  <c r="AP99" i="9" s="1"/>
  <c r="AD82" i="9"/>
  <c r="AE82" i="9" s="1"/>
  <c r="AP82" i="9" s="1"/>
  <c r="AD215" i="9"/>
  <c r="AE215" i="9" s="1"/>
  <c r="AP215" i="9" s="1"/>
  <c r="AD56" i="9"/>
  <c r="AE56" i="9" s="1"/>
  <c r="AP56" i="9" s="1"/>
  <c r="AD196" i="9"/>
  <c r="AE196" i="9" s="1"/>
  <c r="AP196" i="9" s="1"/>
  <c r="AD132" i="9"/>
  <c r="AE132" i="9" s="1"/>
  <c r="AP132" i="9" s="1"/>
  <c r="AD49" i="9"/>
  <c r="AE49" i="9" s="1"/>
  <c r="AP49" i="9" s="1"/>
  <c r="AD54" i="9"/>
  <c r="AE54" i="9" s="1"/>
  <c r="AP54" i="9" s="1"/>
  <c r="AD88" i="9"/>
  <c r="AE88" i="9" s="1"/>
  <c r="AP88" i="9" s="1"/>
  <c r="AD218" i="9"/>
  <c r="AE218" i="9" s="1"/>
  <c r="AP218" i="9" s="1"/>
  <c r="AD202" i="9"/>
  <c r="AE202" i="9" s="1"/>
  <c r="AP202" i="9" s="1"/>
  <c r="AD186" i="9"/>
  <c r="AE186" i="9" s="1"/>
  <c r="AP186" i="9" s="1"/>
  <c r="AD170" i="9"/>
  <c r="AE170" i="9" s="1"/>
  <c r="AP170" i="9" s="1"/>
  <c r="AD154" i="9"/>
  <c r="AE154" i="9" s="1"/>
  <c r="AP154" i="9" s="1"/>
  <c r="AD138" i="9"/>
  <c r="AE138" i="9" s="1"/>
  <c r="AP138" i="9" s="1"/>
  <c r="AD124" i="9"/>
  <c r="AE124" i="9" s="1"/>
  <c r="AP124" i="9" s="1"/>
  <c r="AD108" i="9"/>
  <c r="AE108" i="9" s="1"/>
  <c r="AP108" i="9" s="1"/>
  <c r="AD91" i="9"/>
  <c r="AE91" i="9" s="1"/>
  <c r="AP91" i="9" s="1"/>
  <c r="AD75" i="9"/>
  <c r="AE75" i="9" s="1"/>
  <c r="AP75" i="9" s="1"/>
  <c r="AD59" i="9"/>
  <c r="AE59" i="9" s="1"/>
  <c r="AP59" i="9" s="1"/>
  <c r="AD43" i="9"/>
  <c r="AE43" i="9" s="1"/>
  <c r="AP43" i="9" s="1"/>
  <c r="AD27" i="9"/>
  <c r="AE27" i="9" s="1"/>
  <c r="AP27" i="9" s="1"/>
  <c r="AD11" i="9"/>
  <c r="AE11" i="9" s="1"/>
  <c r="AP11" i="9" s="1"/>
  <c r="AD38" i="9"/>
  <c r="AE38" i="9" s="1"/>
  <c r="AP38" i="9" s="1"/>
  <c r="AD14" i="9"/>
  <c r="AE14" i="9" s="1"/>
  <c r="AP14" i="9" s="1"/>
  <c r="AD155" i="9"/>
  <c r="AE155" i="9" s="1"/>
  <c r="AP155" i="9" s="1"/>
  <c r="AD105" i="9"/>
  <c r="AE105" i="9" s="1"/>
  <c r="AP105" i="9" s="1"/>
  <c r="AD64" i="9"/>
  <c r="AE64" i="9" s="1"/>
  <c r="AP64" i="9" s="1"/>
  <c r="AD24" i="9"/>
  <c r="AE24" i="9" s="1"/>
  <c r="AP24" i="9" s="1"/>
  <c r="AD221" i="9"/>
  <c r="AE221" i="9" s="1"/>
  <c r="AP221" i="9" s="1"/>
  <c r="AD189" i="9"/>
  <c r="AE189" i="9" s="1"/>
  <c r="AP189" i="9" s="1"/>
  <c r="AD173" i="9"/>
  <c r="AE173" i="9" s="1"/>
  <c r="AP173" i="9" s="1"/>
  <c r="AD141" i="9"/>
  <c r="AE141" i="9" s="1"/>
  <c r="AP141" i="9" s="1"/>
  <c r="AD127" i="9"/>
  <c r="AE127" i="9" s="1"/>
  <c r="AP127" i="9" s="1"/>
  <c r="AD95" i="9"/>
  <c r="AE95" i="9" s="1"/>
  <c r="AP95" i="9" s="1"/>
  <c r="AD78" i="9"/>
  <c r="AE78" i="9" s="1"/>
  <c r="AP78" i="9" s="1"/>
  <c r="AD62" i="9"/>
  <c r="AE62" i="9" s="1"/>
  <c r="AP62" i="9" s="1"/>
  <c r="AD30" i="9"/>
  <c r="AE30" i="9" s="1"/>
  <c r="AP30" i="9" s="1"/>
  <c r="AD163" i="9"/>
  <c r="AE163" i="9" s="1"/>
  <c r="AP163" i="9" s="1"/>
  <c r="AD92" i="9"/>
  <c r="AE92" i="9" s="1"/>
  <c r="AP92" i="9" s="1"/>
  <c r="AD36" i="9"/>
  <c r="AE36" i="9" s="1"/>
  <c r="AP36" i="9" s="1"/>
  <c r="AD229" i="9"/>
  <c r="AE229" i="9" s="1"/>
  <c r="AP229" i="9" s="1"/>
  <c r="AD208" i="9"/>
  <c r="AE208" i="9" s="1"/>
  <c r="AP208" i="9" s="1"/>
  <c r="AD176" i="9"/>
  <c r="AE176" i="9" s="1"/>
  <c r="AP176" i="9" s="1"/>
  <c r="AD144" i="9"/>
  <c r="AE144" i="9" s="1"/>
  <c r="AP144" i="9" s="1"/>
  <c r="AD110" i="9"/>
  <c r="AE110" i="9" s="1"/>
  <c r="AP110" i="9" s="1"/>
  <c r="AD77" i="9"/>
  <c r="AE77" i="9" s="1"/>
  <c r="AP77" i="9" s="1"/>
  <c r="AD45" i="9"/>
  <c r="AE45" i="9" s="1"/>
  <c r="AP45" i="9" s="1"/>
  <c r="AD13" i="9"/>
  <c r="AE13" i="9" s="1"/>
  <c r="AP13" i="9" s="1"/>
  <c r="AD195" i="9"/>
  <c r="AE195" i="9" s="1"/>
  <c r="AP195" i="9" s="1"/>
  <c r="AD205" i="9"/>
  <c r="AE205" i="9" s="1"/>
  <c r="AP205" i="9" s="1"/>
  <c r="AD29" i="9"/>
  <c r="AE29" i="9" s="1"/>
  <c r="AP29" i="9" s="1"/>
  <c r="AD235" i="9"/>
  <c r="AE235" i="9" s="1"/>
  <c r="AP235" i="9" s="1"/>
  <c r="AD198" i="9"/>
  <c r="AE198" i="9" s="1"/>
  <c r="AP198" i="9" s="1"/>
  <c r="AD182" i="9"/>
  <c r="AE182" i="9" s="1"/>
  <c r="AP182" i="9" s="1"/>
  <c r="AD166" i="9"/>
  <c r="AE166" i="9" s="1"/>
  <c r="AP166" i="9" s="1"/>
  <c r="AD150" i="9"/>
  <c r="AE150" i="9" s="1"/>
  <c r="AP150" i="9" s="1"/>
  <c r="AD134" i="9"/>
  <c r="AE134" i="9" s="1"/>
  <c r="AP134" i="9" s="1"/>
  <c r="AD120" i="9"/>
  <c r="AE120" i="9" s="1"/>
  <c r="AP120" i="9" s="1"/>
  <c r="AD104" i="9"/>
  <c r="AE104" i="9" s="1"/>
  <c r="AP104" i="9" s="1"/>
  <c r="AD87" i="9"/>
  <c r="AE87" i="9" s="1"/>
  <c r="AP87" i="9" s="1"/>
  <c r="AD71" i="9"/>
  <c r="AE71" i="9" s="1"/>
  <c r="AP71" i="9" s="1"/>
  <c r="AD55" i="9"/>
  <c r="AE55" i="9" s="1"/>
  <c r="AP55" i="9" s="1"/>
  <c r="AD23" i="9"/>
  <c r="AE23" i="9" s="1"/>
  <c r="AP23" i="9" s="1"/>
  <c r="AD7" i="9"/>
  <c r="AE7" i="9" s="1"/>
  <c r="AP7" i="9" s="1"/>
  <c r="AD34" i="9"/>
  <c r="AE34" i="9" s="1"/>
  <c r="AP34" i="9" s="1"/>
  <c r="AD147" i="9"/>
  <c r="AE147" i="9" s="1"/>
  <c r="AP147" i="9" s="1"/>
  <c r="AD97" i="9"/>
  <c r="AE97" i="9" s="1"/>
  <c r="AP97" i="9" s="1"/>
  <c r="AD52" i="9"/>
  <c r="AE52" i="9" s="1"/>
  <c r="AP52" i="9" s="1"/>
  <c r="AD12" i="9"/>
  <c r="AE12" i="9" s="1"/>
  <c r="AP12" i="9" s="1"/>
  <c r="AD217" i="9"/>
  <c r="AE217" i="9" s="1"/>
  <c r="AP217" i="9" s="1"/>
  <c r="AD201" i="9"/>
  <c r="AE201" i="9" s="1"/>
  <c r="AP201" i="9" s="1"/>
  <c r="AD185" i="9"/>
  <c r="AE185" i="9" s="1"/>
  <c r="AP185" i="9" s="1"/>
  <c r="AD169" i="9"/>
  <c r="AE169" i="9" s="1"/>
  <c r="AP169" i="9" s="1"/>
  <c r="AD137" i="9"/>
  <c r="AE137" i="9" s="1"/>
  <c r="AP137" i="9" s="1"/>
  <c r="AD123" i="9"/>
  <c r="AE123" i="9" s="1"/>
  <c r="AP123" i="9" s="1"/>
  <c r="AD107" i="9"/>
  <c r="AE107" i="9" s="1"/>
  <c r="AP107" i="9" s="1"/>
  <c r="AD90" i="9"/>
  <c r="AE90" i="9" s="1"/>
  <c r="AP90" i="9" s="1"/>
  <c r="AD74" i="9"/>
  <c r="AE74" i="9" s="1"/>
  <c r="AP74" i="9" s="1"/>
  <c r="AD139" i="9"/>
  <c r="AE139" i="9" s="1"/>
  <c r="AP139" i="9" s="1"/>
  <c r="AD80" i="9"/>
  <c r="AE80" i="9" s="1"/>
  <c r="AP80" i="9" s="1"/>
  <c r="AD20" i="9"/>
  <c r="AE20" i="9" s="1"/>
  <c r="AP20" i="9" s="1"/>
  <c r="AD220" i="9"/>
  <c r="AE220" i="9" s="1"/>
  <c r="AP220" i="9" s="1"/>
  <c r="AD204" i="9"/>
  <c r="AE204" i="9" s="1"/>
  <c r="AP204" i="9" s="1"/>
  <c r="AD188" i="9"/>
  <c r="AE188" i="9" s="1"/>
  <c r="AP188" i="9" s="1"/>
  <c r="AD156" i="9"/>
  <c r="AE156" i="9" s="1"/>
  <c r="AP156" i="9" s="1"/>
  <c r="AD106" i="9"/>
  <c r="AE106" i="9" s="1"/>
  <c r="AP106" i="9" s="1"/>
  <c r="AD89" i="9"/>
  <c r="AE89" i="9" s="1"/>
  <c r="AP89" i="9" s="1"/>
  <c r="AD57" i="9"/>
  <c r="AE57" i="9" s="1"/>
  <c r="AP57" i="9" s="1"/>
  <c r="AD41" i="9"/>
  <c r="AE41" i="9" s="1"/>
  <c r="AP41" i="9" s="1"/>
  <c r="AD211" i="9"/>
  <c r="AE211" i="9" s="1"/>
  <c r="AP211" i="9" s="1"/>
  <c r="AD187" i="9"/>
  <c r="AE187" i="9" s="1"/>
  <c r="AP187" i="9" s="1"/>
  <c r="AD151" i="9"/>
  <c r="AE151" i="9" s="1"/>
  <c r="AP151" i="9" s="1"/>
  <c r="AD113" i="9"/>
  <c r="AE113" i="9" s="1"/>
  <c r="AP113" i="9" s="1"/>
  <c r="AD72" i="9"/>
  <c r="AE72" i="9" s="1"/>
  <c r="AP72" i="9" s="1"/>
  <c r="AD28" i="9"/>
  <c r="AE28" i="9" s="1"/>
  <c r="AP28" i="9" s="1"/>
  <c r="AD40" i="9"/>
  <c r="AE40" i="9" s="1"/>
  <c r="AP40" i="9" s="1"/>
  <c r="AD61" i="9"/>
  <c r="AE61" i="9" s="1"/>
  <c r="AP61" i="9" s="1"/>
  <c r="AD231" i="9"/>
  <c r="AE231" i="9" s="1"/>
  <c r="AP231" i="9" s="1"/>
  <c r="AD178" i="9"/>
  <c r="AE178" i="9" s="1"/>
  <c r="AP178" i="9" s="1"/>
  <c r="AD146" i="9"/>
  <c r="AE146" i="9" s="1"/>
  <c r="AP146" i="9" s="1"/>
  <c r="AD116" i="9"/>
  <c r="AE116" i="9" s="1"/>
  <c r="AP116" i="9" s="1"/>
  <c r="AD100" i="9"/>
  <c r="AE100" i="9" s="1"/>
  <c r="AP100" i="9" s="1"/>
  <c r="AD83" i="9"/>
  <c r="AE83" i="9" s="1"/>
  <c r="AP83" i="9" s="1"/>
  <c r="AD51" i="9"/>
  <c r="AE51" i="9" s="1"/>
  <c r="AP51" i="9" s="1"/>
  <c r="AD35" i="9"/>
  <c r="AE35" i="9" s="1"/>
  <c r="AP35" i="9" s="1"/>
  <c r="AD19" i="9"/>
  <c r="AE19" i="9" s="1"/>
  <c r="AP19" i="9" s="1"/>
  <c r="AD26" i="9"/>
  <c r="AE26" i="9" s="1"/>
  <c r="AP26" i="9" s="1"/>
  <c r="AD228" i="9"/>
  <c r="AE228" i="9" s="1"/>
  <c r="AP228" i="9" s="1"/>
  <c r="AD175" i="9"/>
  <c r="AE175" i="9" s="1"/>
  <c r="AP175" i="9" s="1"/>
  <c r="AD44" i="9"/>
  <c r="AE44" i="9" s="1"/>
  <c r="AP44" i="9" s="1"/>
  <c r="AD234" i="9"/>
  <c r="AE234" i="9" s="1"/>
  <c r="AP234" i="9" s="1"/>
  <c r="AD213" i="9"/>
  <c r="AE213" i="9" s="1"/>
  <c r="AP213" i="9" s="1"/>
  <c r="AD197" i="9"/>
  <c r="AE197" i="9" s="1"/>
  <c r="AP197" i="9" s="1"/>
  <c r="AD181" i="9"/>
  <c r="AE181" i="9" s="1"/>
  <c r="AP181" i="9" s="1"/>
  <c r="AD165" i="9"/>
  <c r="AE165" i="9" s="1"/>
  <c r="AP165" i="9" s="1"/>
  <c r="AD149" i="9"/>
  <c r="AE149" i="9" s="1"/>
  <c r="AP149" i="9" s="1"/>
  <c r="AD133" i="9"/>
  <c r="AE133" i="9" s="1"/>
  <c r="AP133" i="9" s="1"/>
  <c r="AD119" i="9"/>
  <c r="AE119" i="9" s="1"/>
  <c r="AP119" i="9" s="1"/>
  <c r="AD70" i="9"/>
  <c r="AE70" i="9" s="1"/>
  <c r="AP70" i="9" s="1"/>
  <c r="AD50" i="9"/>
  <c r="AE50" i="9" s="1"/>
  <c r="AP50" i="9" s="1"/>
  <c r="AD6" i="9"/>
  <c r="AE6" i="9" s="1"/>
  <c r="AP6" i="9" s="1"/>
  <c r="AD68" i="9"/>
  <c r="AE68" i="9" s="1"/>
  <c r="AP68" i="9" s="1"/>
  <c r="AD216" i="9"/>
  <c r="AE216" i="9" s="1"/>
  <c r="AP216" i="9" s="1"/>
  <c r="AD200" i="9"/>
  <c r="AE200" i="9" s="1"/>
  <c r="AP200" i="9" s="1"/>
  <c r="AD184" i="9"/>
  <c r="AE184" i="9" s="1"/>
  <c r="AP184" i="9" s="1"/>
  <c r="AD152" i="9"/>
  <c r="AE152" i="9" s="1"/>
  <c r="AP152" i="9" s="1"/>
  <c r="AD136" i="9"/>
  <c r="AE136" i="9" s="1"/>
  <c r="AP136" i="9" s="1"/>
  <c r="AD118" i="9"/>
  <c r="AE118" i="9" s="1"/>
  <c r="AP118" i="9" s="1"/>
  <c r="AD85" i="9"/>
  <c r="AE85" i="9" s="1"/>
  <c r="AP85" i="9" s="1"/>
  <c r="AD69" i="9"/>
  <c r="AE69" i="9" s="1"/>
  <c r="AP69" i="9" s="1"/>
  <c r="AD53" i="9"/>
  <c r="AE53" i="9" s="1"/>
  <c r="AD21" i="9"/>
  <c r="AE21" i="9" s="1"/>
  <c r="AP21" i="9" s="1"/>
  <c r="AD5" i="9"/>
  <c r="AE5" i="9" s="1"/>
  <c r="AP5" i="9" s="1"/>
  <c r="AD207" i="9"/>
  <c r="AE207" i="9" s="1"/>
  <c r="AP207" i="9" s="1"/>
  <c r="AD179" i="9"/>
  <c r="AE179" i="9" s="1"/>
  <c r="AP179" i="9" s="1"/>
  <c r="AD143" i="9"/>
  <c r="AE143" i="9" s="1"/>
  <c r="AP143" i="9" s="1"/>
  <c r="AD60" i="9"/>
  <c r="AE60" i="9" s="1"/>
  <c r="AP60" i="9" s="1"/>
  <c r="AD16" i="9"/>
  <c r="AE16" i="9" s="1"/>
  <c r="AP16" i="9" s="1"/>
  <c r="AD219" i="9"/>
  <c r="AE219" i="9" s="1"/>
  <c r="AP219" i="9" s="1"/>
  <c r="AD121" i="9"/>
  <c r="AE121" i="9" s="1"/>
  <c r="AP121" i="9" s="1"/>
  <c r="AD177" i="9"/>
  <c r="AE177" i="9" s="1"/>
  <c r="AP177" i="9" s="1"/>
  <c r="AD86" i="9"/>
  <c r="AE86" i="9" s="1"/>
  <c r="AP86" i="9" s="1"/>
  <c r="AD214" i="9"/>
  <c r="AE214" i="9" s="1"/>
  <c r="AP214" i="9" s="1"/>
  <c r="AD84" i="9"/>
  <c r="AE84" i="9" s="1"/>
  <c r="AP84" i="9" s="1"/>
  <c r="AD162" i="9"/>
  <c r="AE162" i="9" s="1"/>
  <c r="AP162" i="9" s="1"/>
  <c r="AD67" i="9"/>
  <c r="AE67" i="9" s="1"/>
  <c r="AP67" i="9" s="1"/>
  <c r="AD222" i="9"/>
  <c r="AE222" i="9" s="1"/>
  <c r="AP222" i="9" s="1"/>
  <c r="AD206" i="9"/>
  <c r="AE206" i="9" s="1"/>
  <c r="AP206" i="9" s="1"/>
  <c r="AD128" i="9"/>
  <c r="AE128" i="9" s="1"/>
  <c r="AP128" i="9" s="1"/>
  <c r="AD112" i="9"/>
  <c r="AE112" i="9" s="1"/>
  <c r="AP112" i="9" s="1"/>
  <c r="AD46" i="9"/>
  <c r="AE46" i="9" s="1"/>
  <c r="AP46" i="9" s="1"/>
  <c r="AD22" i="9"/>
  <c r="AE22" i="9" s="1"/>
  <c r="AP22" i="9" s="1"/>
  <c r="AD76" i="9"/>
  <c r="AE76" i="9" s="1"/>
  <c r="AP76" i="9" s="1"/>
  <c r="AD32" i="9"/>
  <c r="AE32" i="9" s="1"/>
  <c r="AP32" i="9" s="1"/>
  <c r="AD193" i="9"/>
  <c r="AE193" i="9" s="1"/>
  <c r="AP193" i="9" s="1"/>
  <c r="AD161" i="9"/>
  <c r="AE161" i="9" s="1"/>
  <c r="AP161" i="9" s="1"/>
  <c r="AD145" i="9"/>
  <c r="AE145" i="9" s="1"/>
  <c r="AP145" i="9" s="1"/>
  <c r="AD115" i="9"/>
  <c r="AE115" i="9" s="1"/>
  <c r="AP115" i="9" s="1"/>
  <c r="AD66" i="9"/>
  <c r="AE66" i="9" s="1"/>
  <c r="AP66" i="9" s="1"/>
  <c r="AD42" i="9"/>
  <c r="AE42" i="9" s="1"/>
  <c r="AP42" i="9" s="1"/>
  <c r="AD109" i="9"/>
  <c r="AE109" i="9" s="1"/>
  <c r="AP109" i="9" s="1"/>
  <c r="AD233" i="9"/>
  <c r="AE233" i="9" s="1"/>
  <c r="AP233" i="9" s="1"/>
  <c r="AD212" i="9"/>
  <c r="AE212" i="9" s="1"/>
  <c r="AP212" i="9" s="1"/>
  <c r="AD180" i="9"/>
  <c r="AE180" i="9" s="1"/>
  <c r="AP180" i="9" s="1"/>
  <c r="AD164" i="9"/>
  <c r="AE164" i="9" s="1"/>
  <c r="AP164" i="9" s="1"/>
  <c r="AD148" i="9"/>
  <c r="AE148" i="9" s="1"/>
  <c r="AP148" i="9" s="1"/>
  <c r="AD114" i="9"/>
  <c r="AE114" i="9" s="1"/>
  <c r="AP114" i="9" s="1"/>
  <c r="AD81" i="9"/>
  <c r="AE81" i="9" s="1"/>
  <c r="AP81" i="9" s="1"/>
  <c r="AD65" i="9"/>
  <c r="AE65" i="9" s="1"/>
  <c r="AP65" i="9" s="1"/>
  <c r="AD33" i="9"/>
  <c r="AE33" i="9" s="1"/>
  <c r="AP33" i="9" s="1"/>
  <c r="AD17" i="9"/>
  <c r="AE17" i="9" s="1"/>
  <c r="AP17" i="9" s="1"/>
  <c r="AD232" i="9"/>
  <c r="AE232" i="9" s="1"/>
  <c r="AP232" i="9" s="1"/>
  <c r="AD203" i="9"/>
  <c r="AE203" i="9" s="1"/>
  <c r="AP203" i="9" s="1"/>
  <c r="AD171" i="9"/>
  <c r="AE171" i="9" s="1"/>
  <c r="AP171" i="9" s="1"/>
  <c r="AD131" i="9"/>
  <c r="AE131" i="9" s="1"/>
  <c r="AP131" i="9" s="1"/>
  <c r="AD93" i="9"/>
  <c r="AE93" i="9" s="1"/>
  <c r="AP93" i="9" s="1"/>
  <c r="AD48" i="9"/>
  <c r="AE48" i="9" s="1"/>
  <c r="AP48" i="9" s="1"/>
  <c r="AD8" i="9"/>
  <c r="AE8" i="9" s="1"/>
  <c r="AP8" i="9" s="1"/>
  <c r="AD191" i="9"/>
  <c r="AE191" i="9" s="1"/>
  <c r="AP191" i="9" s="1"/>
  <c r="AD159" i="9"/>
  <c r="AE159" i="9" s="1"/>
  <c r="AP159" i="9" s="1"/>
  <c r="AD125" i="9"/>
  <c r="AE125" i="9" s="1"/>
  <c r="AP125" i="9" s="1"/>
  <c r="AD39" i="9"/>
  <c r="AE39" i="9" s="1"/>
  <c r="AP39" i="9" s="1"/>
  <c r="AD111" i="9"/>
  <c r="AE111" i="9" s="1"/>
  <c r="AP111" i="9" s="1"/>
  <c r="AD4" i="9"/>
  <c r="AP37" i="9"/>
  <c r="AP25" i="9"/>
  <c r="AE240" i="9" l="1"/>
  <c r="AP240" i="9" s="1"/>
  <c r="AD240" i="9"/>
  <c r="AE4" i="9"/>
  <c r="AP53" i="9"/>
  <c r="AP4" i="9" l="1"/>
</calcChain>
</file>

<file path=xl/comments1.xml><?xml version="1.0" encoding="utf-8"?>
<comments xmlns="http://schemas.openxmlformats.org/spreadsheetml/2006/main">
  <authors>
    <author>SoporteTecnico</author>
  </authors>
  <commentList>
    <comment ref="K31" authorId="0" shapeId="0">
      <text>
        <r>
          <rPr>
            <b/>
            <sz val="9"/>
            <color indexed="81"/>
            <rFont val="Tahoma"/>
            <family val="2"/>
          </rPr>
          <t>SoporteTecnico:</t>
        </r>
        <r>
          <rPr>
            <sz val="9"/>
            <color indexed="81"/>
            <rFont val="Tahoma"/>
            <family val="2"/>
          </rPr>
          <t xml:space="preserve">
QUE TENGAN DOS HORAS DE DORMIR INTERCALADAS Y CHEQUEN PARA JUSTIFICACION DE MLAS 10HORAS</t>
        </r>
      </text>
    </comment>
    <comment ref="J77" authorId="0" shapeId="0">
      <text>
        <r>
          <rPr>
            <b/>
            <sz val="9"/>
            <color indexed="81"/>
            <rFont val="Tahoma"/>
            <family val="2"/>
          </rPr>
          <t>SoporteTecnico:</t>
        </r>
        <r>
          <rPr>
            <sz val="9"/>
            <color indexed="81"/>
            <rFont val="Tahoma"/>
            <family val="2"/>
          </rPr>
          <t xml:space="preserve">
CUBRE 1 DIA DE NOCHE POR ESO LA DIFERENCIA DE SUELDO</t>
        </r>
      </text>
    </comment>
  </commentList>
</comments>
</file>

<file path=xl/sharedStrings.xml><?xml version="1.0" encoding="utf-8"?>
<sst xmlns="http://schemas.openxmlformats.org/spreadsheetml/2006/main" count="1439" uniqueCount="336">
  <si>
    <t>TOTAL ANUAL</t>
  </si>
  <si>
    <t>UP</t>
  </si>
  <si>
    <t>UEG</t>
  </si>
  <si>
    <t>NOMBRE DEL BENEFICIARIO</t>
  </si>
  <si>
    <t>FECHA DE INGRESO</t>
  </si>
  <si>
    <t>NIVEL</t>
  </si>
  <si>
    <t>NOMBRE DEL PUESTO</t>
  </si>
  <si>
    <t>AREA DE ADSCRIPCIÓN DEL PUESTO</t>
  </si>
  <si>
    <t>DIRECCIÓN DE ADSCRIPCIÓN DEL PUESTO</t>
  </si>
  <si>
    <t>SUMA</t>
  </si>
  <si>
    <t>No.</t>
  </si>
  <si>
    <t>JORNADA</t>
  </si>
  <si>
    <t>UR</t>
  </si>
  <si>
    <t>CATEGORIA</t>
  </si>
  <si>
    <t>SUELDO
1131</t>
  </si>
  <si>
    <t>SOBRE
SUELDO
1348</t>
  </si>
  <si>
    <t>DESPENSA 
1712</t>
  </si>
  <si>
    <t>PASAJE
1713</t>
  </si>
  <si>
    <t>CUOTAS PARA
LA VIVIENDA
1421</t>
  </si>
  <si>
    <t>CUOTAS A
PENSIONES
1431</t>
  </si>
  <si>
    <t>QUINQUENIO
1311</t>
  </si>
  <si>
    <t>AGUINALDO
1322</t>
  </si>
  <si>
    <t>PRIMA VACACIONAL
1321</t>
  </si>
  <si>
    <t>ESTIMULO AL SERVICIO ADMINISTRATIVO
1715</t>
  </si>
  <si>
    <t>TOTAL ANUAL POR CONCEPTO</t>
  </si>
  <si>
    <t>PP</t>
  </si>
  <si>
    <t>COMP</t>
  </si>
  <si>
    <t>GONZÁLEZ GUTIÉRREZ ELIZABETH</t>
  </si>
  <si>
    <t>ALFARO MAGDALENO ALICIA</t>
  </si>
  <si>
    <t>VACANTE</t>
  </si>
  <si>
    <t>PEREZ SANCHEZ JOSE LUIS</t>
  </si>
  <si>
    <t>BERZUNZA MEZA ANA MARIA</t>
  </si>
  <si>
    <t>GUZMAN AGUILAR CLAUDIA MARGARITA</t>
  </si>
  <si>
    <t>NUEVA CREACION</t>
  </si>
  <si>
    <t>ROBLES UREÑA SILVIA ROSALIA</t>
  </si>
  <si>
    <t>DIAZ CHAVEZ JORGE RICARDO</t>
  </si>
  <si>
    <t>GARAVITO AGUIRRE GERARDO</t>
  </si>
  <si>
    <t>GARCIA HERNANDEZ THELMA PATRICIA</t>
  </si>
  <si>
    <t>VALLEJO AYALA AURORA</t>
  </si>
  <si>
    <t>IBARRA VIZCAINO ANA MARIA</t>
  </si>
  <si>
    <t>TORRES QUEZADA PAULINA IVETTE</t>
  </si>
  <si>
    <t>DE LA GARZA CAMPERO LOURDES</t>
  </si>
  <si>
    <t>SERRA RUIZ LETICIA</t>
  </si>
  <si>
    <t>AGUILAR GIRON MAGDA VERONICA DE ROCIO</t>
  </si>
  <si>
    <t>POLANCO GONZALEZ LILIANA</t>
  </si>
  <si>
    <t xml:space="preserve">GARCIA CALVARIO MARIA DE LOS ANGELES </t>
  </si>
  <si>
    <t>LOPEZ CERVANTES DELIA MARGARITA</t>
  </si>
  <si>
    <t>HERNANDEZ SANTANA MARIA DEL CARMEN</t>
  </si>
  <si>
    <t>PEREZ LOPEZ RAQUEL</t>
  </si>
  <si>
    <t>HONORATO VAZQUEZ MARIA TERESA</t>
  </si>
  <si>
    <t>DE LA CRUZ BENITES MA GUADALUPE</t>
  </si>
  <si>
    <t>BARAJAS RUIZ MA.  DE LA LUZ</t>
  </si>
  <si>
    <t>MACIAS RAMOS TANIA EDITH</t>
  </si>
  <si>
    <t>GALLARDO RUBIO ELIZABETH</t>
  </si>
  <si>
    <t>ROBLES CONTRERAS SANDRA MARIA</t>
  </si>
  <si>
    <t>PADIERNA JIMENEZ MARGARITA</t>
  </si>
  <si>
    <t>MACIAS PEREZ JULIO ADRIAN</t>
  </si>
  <si>
    <t>GONZALEZ GUZMAN ELIZABETH</t>
  </si>
  <si>
    <t>GIL MOTA ANAID LIZBETH</t>
  </si>
  <si>
    <t>PEREZ JARA BERTHA MARIA</t>
  </si>
  <si>
    <t>GONZALEZ AVILA DAFNEE MICHELE</t>
  </si>
  <si>
    <t>ESPARZA MALDONADO ALTAGRACIA</t>
  </si>
  <si>
    <t>RAMIREZ SANCHEZ NORMA AURORA</t>
  </si>
  <si>
    <t>CANDELARIO GARCIA MARGARITA</t>
  </si>
  <si>
    <t>FLORES ANAYA IVETTE</t>
  </si>
  <si>
    <t>CABEZAS RUBALCAVA BETSABE</t>
  </si>
  <si>
    <t>CHAVEZ SANCHEZ DENISE MARGARITA</t>
  </si>
  <si>
    <t>MARTINEZ VAZQUEZ TERESA DE JESUS</t>
  </si>
  <si>
    <t xml:space="preserve">PIZANO VEGA MARIA DEL CARMEN  </t>
  </si>
  <si>
    <t>MEDINA ORTEGA CLAUDIA LETICIA</t>
  </si>
  <si>
    <t>MEDINA CORONA MARTHA ISABEL</t>
  </si>
  <si>
    <t>FLOR NAYELI GONZALEZ ANDRADE</t>
  </si>
  <si>
    <t>GARCIA RUBIO MARIA PATRICIA</t>
  </si>
  <si>
    <t>PEREZ HERNANDEZ MAYRA LORENA</t>
  </si>
  <si>
    <t>LARIOS PROA ADRIANA ELIZABETH</t>
  </si>
  <si>
    <t>LOMELI FERNANDEZ CECILIA NAYELI</t>
  </si>
  <si>
    <t>CASTRO MUNGUIA JOSUE DAVID</t>
  </si>
  <si>
    <t>CRUZ GARCIA BEATRIZ ADRIANA</t>
  </si>
  <si>
    <t>SANTIAGO CAMPOS JUANA</t>
  </si>
  <si>
    <t>ALBA VEGA CARMEN LETICIA</t>
  </si>
  <si>
    <t>BECERRA OLMOS ESMERALDA</t>
  </si>
  <si>
    <t>ENCISO ROMERO OSCAR ARTURO</t>
  </si>
  <si>
    <t>LOPEZ ORTIZ JOSE DEL CARMEN</t>
  </si>
  <si>
    <t>TOLENTINO CABRERA CRISTORREY</t>
  </si>
  <si>
    <t>ORTIZ MAGAÑA LUIS</t>
  </si>
  <si>
    <t>RAMIREZ SANCHEZ JUAN CARLOS</t>
  </si>
  <si>
    <t>CRUZ MARTINEZ SALVADOR</t>
  </si>
  <si>
    <t>MEZA GONZALEZ JAIME ADRIAN</t>
  </si>
  <si>
    <t>VASQUEZ SALCEDO HUGO ALEJANDRO</t>
  </si>
  <si>
    <t>CERVANTES CAMACHO JOSE GUADALUPE</t>
  </si>
  <si>
    <t>MENDOZA FRIAS JUAN CARLOS</t>
  </si>
  <si>
    <t>CERVANTES CAMACHO LUIS ALBERTO</t>
  </si>
  <si>
    <t>BARAJAS SAUCEDO JOSE MANUEL</t>
  </si>
  <si>
    <t>GONZALEZ ABARCA HECTOR</t>
  </si>
  <si>
    <t>HERNANDEZ GUTIERREZ CESAR</t>
  </si>
  <si>
    <t>LOPEZ YEPEZ MARTIN</t>
  </si>
  <si>
    <t>DAVILA DELGADILLO MANUEL</t>
  </si>
  <si>
    <t>RODRIGUEZ GARCIA ANGELICA</t>
  </si>
  <si>
    <t>AGUILAR RAMIREZ BLANCA ESTELA</t>
  </si>
  <si>
    <t>HERRERA MEDINA PERLA ROCIO</t>
  </si>
  <si>
    <t>NUÑO GONZALEZ ANTONIO</t>
  </si>
  <si>
    <t>MONTES CARDENAS JAVIER</t>
  </si>
  <si>
    <t>BEAS ZARATE JAVIER GUSTAVO</t>
  </si>
  <si>
    <t>HERNANDEZ GONZALEZ MARTIN</t>
  </si>
  <si>
    <t>ORTEGA GONZALEZ IRMA</t>
  </si>
  <si>
    <t xml:space="preserve">CHAVEZ MOYA MARIA DEL REFUGIO </t>
  </si>
  <si>
    <t>SANCHEZ DIAZ ADRIANA</t>
  </si>
  <si>
    <t>MONTAÑO IBARRA ADRIANA</t>
  </si>
  <si>
    <t>SANCHEZ GARCIA MARIA DE LOURDES</t>
  </si>
  <si>
    <t>DIAZ HUANTE MELANIA</t>
  </si>
  <si>
    <t>GARCIA FALCON MARIA SOLEDAD</t>
  </si>
  <si>
    <t>NAVARRO MACIEL ANGELICA</t>
  </si>
  <si>
    <t>SALAZAR PEREZ NORMA ANGELICA</t>
  </si>
  <si>
    <t>RIVERA GOMEZ ANA MA DE JESUS</t>
  </si>
  <si>
    <t>ARCINIEGA TABARES SONIA ELIZABETH</t>
  </si>
  <si>
    <t>LAMAS MOJARRO MA DEL CARMEN</t>
  </si>
  <si>
    <t>VARGAS MUÑOZ CRISTINA ELIZABETH</t>
  </si>
  <si>
    <t>ROSALES PUENTES AIDE BIBIANA</t>
  </si>
  <si>
    <t>HERNANDEZ DE LEON KAREN SARAI HAIDEE</t>
  </si>
  <si>
    <t>GOMEZ LAZO MELANY DAYANA</t>
  </si>
  <si>
    <t>HERRERA TORRES ERIKA YADIRA</t>
  </si>
  <si>
    <t>MAGALLON DELGADO MARIA DE LOS ANGELES</t>
  </si>
  <si>
    <t>AMADOR PACHECO JOSE TRINIDAD</t>
  </si>
  <si>
    <t>MARTINEZ LARA BERTHA</t>
  </si>
  <si>
    <t>SANCHEZ ALVAREZ RODRIGUEZ AMALIA MANUELA</t>
  </si>
  <si>
    <t>GONZALEZ CHAVEZ MARIA LUISA</t>
  </si>
  <si>
    <t>BELTRAN LOPEZ MIGUEL ALEJANDRO</t>
  </si>
  <si>
    <t>VAZQUEZ SOTO FRANCISCO</t>
  </si>
  <si>
    <t>LOPEZ ARMANDO ELIGIO</t>
  </si>
  <si>
    <t>CORONA AVALOS BLANCA ARGELIA</t>
  </si>
  <si>
    <t>LEON ARREOLA ROBERTO CARLOS</t>
  </si>
  <si>
    <t>VENTURA MEDINA DANIEL ALEJANDRO</t>
  </si>
  <si>
    <t>MIRAMONTES MENDEZ EMMANUEL</t>
  </si>
  <si>
    <t>AGUILERA VILLARUEL ROSA IMELDA</t>
  </si>
  <si>
    <t>ORTIZ DE LEON JACINTA</t>
  </si>
  <si>
    <t>MENDOZA LLAMAS CELIA</t>
  </si>
  <si>
    <t>HERNANDEZ DELGADO REYNA ARELI</t>
  </si>
  <si>
    <t>AGUILAR ORNELAS SILVIA MARIANA</t>
  </si>
  <si>
    <t>RODRIGUEZ RAMIREZ ALMA GABRIELA</t>
  </si>
  <si>
    <t>RIVERA ARREOLA MARIBEL ELIZABETH</t>
  </si>
  <si>
    <t>MARTINEZ NAVARRO JUANA</t>
  </si>
  <si>
    <t>GRAJEDA CASTILLO LIZETH ANAI</t>
  </si>
  <si>
    <t>LOPEZ PEREZ GUADALUPE</t>
  </si>
  <si>
    <t>SANCHEZ CASTRO LILIA PATRICIA</t>
  </si>
  <si>
    <t>GARFIAS TALAVERA MARIA LAURA</t>
  </si>
  <si>
    <t>VERA PACHECO PATRICIA</t>
  </si>
  <si>
    <t xml:space="preserve">SOLIS RUELAS AMPARO </t>
  </si>
  <si>
    <t>RUIZ GARCIA ROSA LAURA</t>
  </si>
  <si>
    <t>MORA MORALES MARIANA</t>
  </si>
  <si>
    <t>ESQUIVEL OLIDEN MARIA CRISTINA</t>
  </si>
  <si>
    <t>MARQUEZ LEON MONICA</t>
  </si>
  <si>
    <t>MEJIA AGUILAR BIBIANA ALEJANDRA</t>
  </si>
  <si>
    <t>PEREZ ROJAS OLIVIA SELENE</t>
  </si>
  <si>
    <t>MARTINEZ ECHEVERRIA ROSA</t>
  </si>
  <si>
    <t>CORONA PINEDA ELOISA</t>
  </si>
  <si>
    <t>HERNANDEZ FUENTES MARIA TRINIDAD</t>
  </si>
  <si>
    <t>RAMOS GONZALEZ EVA</t>
  </si>
  <si>
    <t>PEREZ GONZALEZ BERNARDINA</t>
  </si>
  <si>
    <t>CEDANO CORONA ZERAFINA</t>
  </si>
  <si>
    <t>ROSALES PEREZ CARMEN</t>
  </si>
  <si>
    <t>NAVARRO GUTIERREZ SANDRA NEYELY</t>
  </si>
  <si>
    <t>TORRES SANDOVAL JUANA</t>
  </si>
  <si>
    <t>TAMAYO ALONSO MARIA DEL CARMEN</t>
  </si>
  <si>
    <t>MURILLO PADILLA ROSA ISELA</t>
  </si>
  <si>
    <t>RAZO RIVERA ANA LAURA</t>
  </si>
  <si>
    <t>CASTILLO ALVARADO MARIA IVETTE</t>
  </si>
  <si>
    <t>SALAME COUTIÑO KIMBERLY MICHEL</t>
  </si>
  <si>
    <t>LOZANO SALAS GABRIELA NOEMI</t>
  </si>
  <si>
    <t>GONZALEZ NERI MARIA ANSELMA</t>
  </si>
  <si>
    <t>MARES DE LA PAZ SANDRA PATRICIA</t>
  </si>
  <si>
    <t>ROSALES GOMEZ CHANTAL ALEJANDRA</t>
  </si>
  <si>
    <t>GONZALEZ MEJIA MAURA</t>
  </si>
  <si>
    <t>CORTES AGUILAR OLIVIER</t>
  </si>
  <si>
    <t>TORIBIO RAMOS MARIA GUADALUPE</t>
  </si>
  <si>
    <t>SAHAGUN CONTRERAS ANA KARINA</t>
  </si>
  <si>
    <t>CORONADO BENITEZ BLANCA NELIDA</t>
  </si>
  <si>
    <t>HERNANDEZ OCHOA ANA LEIDA</t>
  </si>
  <si>
    <t>TRINIDAD BLANCO LUCIA</t>
  </si>
  <si>
    <t>GUTIERREZ SALCEDO ALMA DELIA</t>
  </si>
  <si>
    <t xml:space="preserve">RAMIREZ BARRETO MIRYAM </t>
  </si>
  <si>
    <t>SOLIS BALTAZAR EDITH</t>
  </si>
  <si>
    <t>CARRILLO BIMBELA DIANA IVETTE</t>
  </si>
  <si>
    <t>RETANA MANRIQUEZ VIRIDIANA ROSALBA</t>
  </si>
  <si>
    <t>ARCE ARAYA MARTA</t>
  </si>
  <si>
    <t>TIRADO FUENTES ARACELI</t>
  </si>
  <si>
    <t>GONZALEZ AMERICANO MARIA TRINIDAD</t>
  </si>
  <si>
    <t>SANCHEZ CASTILLO MIRIAM SUSANA</t>
  </si>
  <si>
    <t>LUNA DE LA CRUZ MARIA JOSEFINA</t>
  </si>
  <si>
    <t>CARRILLO  GONZALEZ LAURA MARGARITA</t>
  </si>
  <si>
    <t>ARIAS ALVAREZ MARCELA</t>
  </si>
  <si>
    <t>IBAÑEZ TORRES CRISTINA</t>
  </si>
  <si>
    <t>ORTIZ ORTIZ REGINO ALFONSO</t>
  </si>
  <si>
    <t>SANTANA CRUZ ROSA ISELY</t>
  </si>
  <si>
    <t>JIMENEZ GRANADOS VERONICA</t>
  </si>
  <si>
    <t>CERVANTES SERAFIN NANCY</t>
  </si>
  <si>
    <t>BELECHE GARCIA BEATRIZ</t>
  </si>
  <si>
    <t>PEREZ FLORES MARIA CANDELARIA</t>
  </si>
  <si>
    <t>JIMENEZ GRANADOS SENDY</t>
  </si>
  <si>
    <t>RODRIGUEZ SANCHEZ RUBI PEREGRINA</t>
  </si>
  <si>
    <t>GUZMAN HERAZO ROCIO DEL CARMEN</t>
  </si>
  <si>
    <t>FIGUEROA MARTINEZ MYRIAM CECILIA</t>
  </si>
  <si>
    <t>ESQUIVEL SOTO CARMEN</t>
  </si>
  <si>
    <t>VALDIVIA VITELA ELENA ISABEL</t>
  </si>
  <si>
    <t>ANGULO LOMELI ANGELICA</t>
  </si>
  <si>
    <t>GARCIA FLORES MARCO ANTONIO</t>
  </si>
  <si>
    <t>MANZO PANTOJA SANDRA VERONICA</t>
  </si>
  <si>
    <t>MARQUEZ ORTIZ ARACELI</t>
  </si>
  <si>
    <t>DE DIOS SANTANA VERONICA JAZMIN</t>
  </si>
  <si>
    <t>RUVALCABA MARTINEZ ELVA LETICIA</t>
  </si>
  <si>
    <t>RAMIREZ PEREZ SAUL</t>
  </si>
  <si>
    <t>TRUJILLO ALVARADO JESUS MISAEL</t>
  </si>
  <si>
    <t>BARBA REYNAGA ARTURO</t>
  </si>
  <si>
    <t>CONTRERAS DUEÑAS LETICIA</t>
  </si>
  <si>
    <t>COLLAZO ESQUIVEL VERONICA</t>
  </si>
  <si>
    <t>ALVAREZ VALENZUELA GLORIA</t>
  </si>
  <si>
    <t>C</t>
  </si>
  <si>
    <t>B</t>
  </si>
  <si>
    <t>046</t>
  </si>
  <si>
    <t>DIRECTORA</t>
  </si>
  <si>
    <t>DIRECCION</t>
  </si>
  <si>
    <t>SECRETARIA DE DIRECCION</t>
  </si>
  <si>
    <t>RECEPCIONISTA/RECEPCIONISTA</t>
  </si>
  <si>
    <t>AUXILIAR DE TRANSPARENCIA</t>
  </si>
  <si>
    <t>JEFE DE UNIDAD</t>
  </si>
  <si>
    <t>APOYO DIRECCIÓN GENERAL</t>
  </si>
  <si>
    <t>COORDINACIÓN JURIDICA</t>
  </si>
  <si>
    <t xml:space="preserve">DIRECCIÓN </t>
  </si>
  <si>
    <t>ABOGADO</t>
  </si>
  <si>
    <t>JURIDICO</t>
  </si>
  <si>
    <t>COORD. DEPTO. CONTABILIDAD</t>
  </si>
  <si>
    <t>SUBDIRECCION ADMINISTRATIVA</t>
  </si>
  <si>
    <t>CONTADOR/AUXILIAR CONTABLE</t>
  </si>
  <si>
    <t>CONTABILIDAD</t>
  </si>
  <si>
    <t>COORDINADOR DE COMPRAS</t>
  </si>
  <si>
    <t>AUXILIAR ALMACEN</t>
  </si>
  <si>
    <t>COMPRAS</t>
  </si>
  <si>
    <t>AUXILIAR DE LICITACIONES</t>
  </si>
  <si>
    <t>AUXILIAR ADMINISTRATIVO</t>
  </si>
  <si>
    <t>SUBDIRECCIÓN INTERDISCIPLINARIA</t>
  </si>
  <si>
    <t>COORD. DEPTO. MEDICO</t>
  </si>
  <si>
    <t>SUBDIRECTORA TECNICA</t>
  </si>
  <si>
    <t>PEDIATRA</t>
  </si>
  <si>
    <t>MEDICO</t>
  </si>
  <si>
    <t>ODONTOLOGA</t>
  </si>
  <si>
    <t>NUTRIOLOGA</t>
  </si>
  <si>
    <t>TERAPISTA FISICO</t>
  </si>
  <si>
    <t>ASISTENTE DE COORDINACION MEDICA</t>
  </si>
  <si>
    <t>ENFERMERA NOCTURNA</t>
  </si>
  <si>
    <t>ENFERMERA</t>
  </si>
  <si>
    <t xml:space="preserve">ENFERMERA </t>
  </si>
  <si>
    <t>ENFERMERO</t>
  </si>
  <si>
    <t>ENFERMERA ROTATORIA VACACIONES</t>
  </si>
  <si>
    <t>ENC. DE INTERCONSULTAS</t>
  </si>
  <si>
    <t>ENC DE INTERCONSULTAS</t>
  </si>
  <si>
    <t>SUBDIRECTOR ADMINISTRATIVO</t>
  </si>
  <si>
    <t>SOPORTE TECNICO</t>
  </si>
  <si>
    <t>TESORERIA</t>
  </si>
  <si>
    <t>TECNICO ESPECIALIZADO EN NOMINAS</t>
  </si>
  <si>
    <t>RECURSOS HUMANOS</t>
  </si>
  <si>
    <t>PORTERIA</t>
  </si>
  <si>
    <t>COORD. DEPTO T. SOCIAL</t>
  </si>
  <si>
    <t>TRABAJADORA SOCIAL</t>
  </si>
  <si>
    <t>TRABAJO SOCIAL</t>
  </si>
  <si>
    <t>COORD. DE PSICOLOGIA</t>
  </si>
  <si>
    <t>PSICOLOGA</t>
  </si>
  <si>
    <t>PSICOLOGÍA</t>
  </si>
  <si>
    <t>PSICOLOGO (A)</t>
  </si>
  <si>
    <t>TERAPISTA DE LENGUAJE/TERAPISTA FISICO</t>
  </si>
  <si>
    <t>COORD. DE ADOPCIONES</t>
  </si>
  <si>
    <t>COORDINACION ADOPCIONES</t>
  </si>
  <si>
    <t>COORD. SERVICIOS GENERALES</t>
  </si>
  <si>
    <t>AUXILIAR DE SERVICIOS GENERALES</t>
  </si>
  <si>
    <t>SERVICIOS GENERALES</t>
  </si>
  <si>
    <t xml:space="preserve">AUXILIAR DE SERVICIOS GENERALES </t>
  </si>
  <si>
    <t xml:space="preserve">ROTATORIO </t>
  </si>
  <si>
    <t xml:space="preserve">JARDINERO </t>
  </si>
  <si>
    <t>JARDINERO</t>
  </si>
  <si>
    <t>ENC. DE ASEOS</t>
  </si>
  <si>
    <t xml:space="preserve">ENC. DE ASEOS </t>
  </si>
  <si>
    <t>VIGILANTE/VELADOR</t>
  </si>
  <si>
    <t>COORDINADOR DE COMEDOR Y COCINA</t>
  </si>
  <si>
    <t xml:space="preserve">COCINERA </t>
  </si>
  <si>
    <t>CASA VARONES</t>
  </si>
  <si>
    <t>COCINERA</t>
  </si>
  <si>
    <t>COMEDOR Y COCINA</t>
  </si>
  <si>
    <t>AUXILIAR DE COMEDOR Y COCINA</t>
  </si>
  <si>
    <t>MOZO DE COCINA</t>
  </si>
  <si>
    <t>AUXILIAR DE FORMULAS INFANTILES</t>
  </si>
  <si>
    <t>ENCARGADA DE FORMULAS INFANTILES</t>
  </si>
  <si>
    <t>REVISOR TRANSPORTE</t>
  </si>
  <si>
    <t>PREST. DE SERVICIOS MULTIPLES</t>
  </si>
  <si>
    <t>ENC. DE LAVANDERIA</t>
  </si>
  <si>
    <t>AYUD. DE LAVANDERIA</t>
  </si>
  <si>
    <t>SUBDIRECTORA EDUCATIVA</t>
  </si>
  <si>
    <t>SUPERVISOR DE LACT. Y MAT.</t>
  </si>
  <si>
    <t>SUBDIRECCION  EDUCATIVA</t>
  </si>
  <si>
    <t>CUIDADOR DE PERSONAS CON DISCAPACIDAD</t>
  </si>
  <si>
    <t>LACTANTES, MATERNAL Y SALA BLANCA</t>
  </si>
  <si>
    <t>CUIDADOR</t>
  </si>
  <si>
    <t>VELADOR</t>
  </si>
  <si>
    <t>ROPERA</t>
  </si>
  <si>
    <t xml:space="preserve">CUIDADOR </t>
  </si>
  <si>
    <t>PREESCOLARES</t>
  </si>
  <si>
    <t>ROPERA/SINDICATO</t>
  </si>
  <si>
    <t>SUPERVISIÓN DE FIN DE SEMANA</t>
  </si>
  <si>
    <t xml:space="preserve">SUPERVISOR </t>
  </si>
  <si>
    <t>ESCOLARES</t>
  </si>
  <si>
    <t>JEFATURA DE CASA VARONES</t>
  </si>
  <si>
    <t>40HRS</t>
  </si>
  <si>
    <t>TOTAL MENSUAL</t>
  </si>
  <si>
    <t>ANTIGÜEDAD</t>
  </si>
  <si>
    <t>SM</t>
  </si>
  <si>
    <t>ESTIMULO POR PUNTUALIDAD 1543</t>
  </si>
  <si>
    <t>INDEMNIZACIONES POR SEPARACION 1521</t>
  </si>
  <si>
    <t>RECATEGORIZACION</t>
  </si>
  <si>
    <t>CUOTAS 
AL IMSS
1411</t>
  </si>
  <si>
    <t>CUOTAS
AL SEDAR
1432</t>
  </si>
  <si>
    <t>ESTIMULOS VARIOS 
1543</t>
  </si>
  <si>
    <t>SEGURO DE VIDA
1441</t>
  </si>
  <si>
    <t>AJUSTE AL CALENDARIO 
1331</t>
  </si>
  <si>
    <t>AJUSTE EN SUELDOS
  1331</t>
  </si>
  <si>
    <t>ASIMILADOS A SALARIOS
1211</t>
  </si>
  <si>
    <t>IMPACTO AL SALARIO  
1611</t>
  </si>
  <si>
    <t>20 DIAS POR AÑO DE SERVICIO   
1716</t>
  </si>
  <si>
    <t>PERSONAL VARIABLE</t>
  </si>
  <si>
    <t>HORAS EXTRAS
 1331</t>
  </si>
  <si>
    <t>PLANTILLA DE PERSONAL HOGAR CABAÑAS 2020</t>
  </si>
  <si>
    <t>AGUAYO OROZCO CHRISTIAN</t>
  </si>
  <si>
    <t>COLLAZO ESQUIVEL SONIA</t>
  </si>
  <si>
    <t>PATIÑO NAVARRO SONIA</t>
  </si>
  <si>
    <t>GONZALEZ GARCIA SUSANA</t>
  </si>
  <si>
    <t>GARCIA GUTIERREZ KARLA FERNANDA</t>
  </si>
  <si>
    <t>GARIN IBARRA YESENIA GUADALUPE</t>
  </si>
  <si>
    <t>RUIZ OROZCO  MANUEL JESUS</t>
  </si>
  <si>
    <t>RAMIREZ CEJA RODOLFO</t>
  </si>
  <si>
    <t>SUBDIRECCION  INTERDISCIPLINARIA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</si>
</sst>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#,##0.00_ ;[Red]\-#,##0.00\ "/>
    <numFmt numFmtId="168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8"/>
      <color theme="0"/>
      <name val="Arial"/>
      <family val="2"/>
    </font>
    <font>
      <sz val="10"/>
      <name val="MS Sans Serif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2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4" fillId="0" borderId="0"/>
    <xf numFmtId="0" fontId="11" fillId="0" borderId="0"/>
    <xf numFmtId="0" fontId="1" fillId="0" borderId="0"/>
    <xf numFmtId="0" fontId="1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13" applyFont="1" applyAlignment="1">
      <alignment vertical="center"/>
    </xf>
    <xf numFmtId="0" fontId="2" fillId="0" borderId="0" xfId="13" applyFont="1" applyAlignment="1">
      <alignment horizontal="center" vertical="center"/>
    </xf>
    <xf numFmtId="4" fontId="2" fillId="0" borderId="0" xfId="13" applyNumberFormat="1" applyFont="1" applyAlignment="1">
      <alignment vertical="center"/>
    </xf>
    <xf numFmtId="0" fontId="2" fillId="0" borderId="0" xfId="13" applyFont="1" applyBorder="1" applyAlignment="1">
      <alignment vertical="center"/>
    </xf>
    <xf numFmtId="0" fontId="2" fillId="0" borderId="0" xfId="13" applyFont="1" applyBorder="1" applyAlignment="1">
      <alignment horizontal="center" vertical="center"/>
    </xf>
    <xf numFmtId="4" fontId="2" fillId="0" borderId="0" xfId="13" applyNumberFormat="1" applyFont="1" applyAlignment="1">
      <alignment horizontal="center" vertical="center"/>
    </xf>
    <xf numFmtId="0" fontId="7" fillId="0" borderId="0" xfId="13" applyNumberFormat="1" applyFont="1" applyFill="1" applyAlignment="1">
      <alignment vertical="center"/>
    </xf>
    <xf numFmtId="0" fontId="8" fillId="0" borderId="8" xfId="13" applyNumberFormat="1" applyFont="1" applyFill="1" applyBorder="1" applyAlignment="1">
      <alignment horizontal="center" vertical="center" wrapText="1"/>
    </xf>
    <xf numFmtId="167" fontId="2" fillId="0" borderId="0" xfId="13" applyNumberFormat="1" applyFont="1" applyFill="1" applyAlignment="1">
      <alignment vertical="center"/>
    </xf>
    <xf numFmtId="0" fontId="9" fillId="2" borderId="1" xfId="0" applyFont="1" applyFill="1" applyBorder="1" applyAlignment="1" applyProtection="1">
      <alignment horizontal="center" vertical="center" wrapText="1"/>
    </xf>
    <xf numFmtId="168" fontId="9" fillId="2" borderId="1" xfId="0" applyNumberFormat="1" applyFont="1" applyFill="1" applyBorder="1" applyAlignment="1" applyProtection="1">
      <alignment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 applyProtection="1">
      <alignment vertical="center"/>
    </xf>
    <xf numFmtId="168" fontId="9" fillId="0" borderId="1" xfId="0" applyNumberFormat="1" applyFont="1" applyFill="1" applyBorder="1" applyAlignment="1">
      <alignment horizontal="center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43" fontId="2" fillId="0" borderId="0" xfId="13" applyNumberFormat="1" applyFont="1" applyAlignment="1">
      <alignment vertical="center"/>
    </xf>
    <xf numFmtId="43" fontId="9" fillId="2" borderId="1" xfId="0" applyNumberFormat="1" applyFont="1" applyFill="1" applyBorder="1" applyAlignment="1" applyProtection="1">
      <alignment vertical="center"/>
    </xf>
    <xf numFmtId="168" fontId="2" fillId="0" borderId="0" xfId="13" applyNumberFormat="1" applyFont="1" applyAlignment="1">
      <alignment vertical="center"/>
    </xf>
    <xf numFmtId="167" fontId="15" fillId="0" borderId="1" xfId="19" applyNumberFormat="1" applyFont="1" applyFill="1" applyBorder="1"/>
    <xf numFmtId="0" fontId="2" fillId="0" borderId="1" xfId="13" applyFont="1" applyBorder="1" applyAlignment="1">
      <alignment vertical="center"/>
    </xf>
    <xf numFmtId="168" fontId="9" fillId="2" borderId="5" xfId="0" applyNumberFormat="1" applyFont="1" applyFill="1" applyBorder="1" applyAlignment="1" applyProtection="1">
      <alignment vertical="center"/>
    </xf>
    <xf numFmtId="0" fontId="2" fillId="2" borderId="0" xfId="13" applyFont="1" applyFill="1" applyBorder="1" applyAlignment="1">
      <alignment horizontal="center" vertical="center"/>
    </xf>
    <xf numFmtId="0" fontId="12" fillId="2" borderId="0" xfId="18" applyFont="1" applyFill="1" applyBorder="1" applyAlignment="1">
      <alignment horizontal="center" vertical="center"/>
    </xf>
    <xf numFmtId="4" fontId="2" fillId="0" borderId="0" xfId="13" applyNumberFormat="1" applyFont="1" applyBorder="1" applyAlignment="1">
      <alignment vertical="center"/>
    </xf>
    <xf numFmtId="39" fontId="9" fillId="0" borderId="0" xfId="0" applyNumberFormat="1" applyFont="1" applyFill="1" applyBorder="1" applyAlignment="1" applyProtection="1">
      <alignment horizontal="left" vertical="center"/>
    </xf>
    <xf numFmtId="14" fontId="9" fillId="0" borderId="0" xfId="0" applyNumberFormat="1" applyFont="1" applyFill="1" applyBorder="1" applyAlignment="1">
      <alignment horizontal="center" vertical="center" wrapText="1"/>
    </xf>
    <xf numFmtId="0" fontId="15" fillId="0" borderId="0" xfId="19" applyNumberFormat="1" applyFont="1" applyFill="1" applyBorder="1" applyAlignment="1">
      <alignment horizontal="center"/>
    </xf>
    <xf numFmtId="37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39" fontId="9" fillId="0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 wrapText="1"/>
    </xf>
    <xf numFmtId="168" fontId="9" fillId="0" borderId="0" xfId="0" applyNumberFormat="1" applyFont="1" applyFill="1" applyBorder="1" applyAlignment="1">
      <alignment horizontal="center" vertical="center"/>
    </xf>
    <xf numFmtId="168" fontId="9" fillId="2" borderId="0" xfId="0" applyNumberFormat="1" applyFont="1" applyFill="1" applyBorder="1" applyAlignment="1" applyProtection="1">
      <alignment vertical="center"/>
    </xf>
    <xf numFmtId="168" fontId="9" fillId="0" borderId="0" xfId="0" applyNumberFormat="1" applyFont="1" applyFill="1" applyBorder="1" applyAlignment="1" applyProtection="1">
      <alignment vertical="center"/>
    </xf>
    <xf numFmtId="168" fontId="9" fillId="0" borderId="0" xfId="0" applyNumberFormat="1" applyFont="1" applyFill="1" applyBorder="1" applyAlignment="1">
      <alignment horizontal="center" vertical="center" wrapText="1"/>
    </xf>
    <xf numFmtId="167" fontId="15" fillId="0" borderId="0" xfId="19" applyNumberFormat="1" applyFont="1" applyFill="1" applyBorder="1"/>
    <xf numFmtId="4" fontId="2" fillId="0" borderId="0" xfId="13" applyNumberFormat="1" applyFont="1" applyBorder="1" applyAlignment="1">
      <alignment horizontal="center" vertical="center"/>
    </xf>
    <xf numFmtId="43" fontId="9" fillId="2" borderId="0" xfId="0" applyNumberFormat="1" applyFont="1" applyFill="1" applyBorder="1" applyAlignment="1" applyProtection="1">
      <alignment vertical="center"/>
    </xf>
    <xf numFmtId="39" fontId="9" fillId="2" borderId="0" xfId="0" applyNumberFormat="1" applyFont="1" applyFill="1" applyBorder="1" applyAlignment="1" applyProtection="1">
      <alignment horizontal="left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15" fillId="2" borderId="0" xfId="19" applyNumberFormat="1" applyFont="1" applyFill="1" applyBorder="1" applyAlignment="1">
      <alignment horizontal="center"/>
    </xf>
    <xf numFmtId="37" fontId="9" fillId="2" borderId="0" xfId="0" applyNumberFormat="1" applyFont="1" applyFill="1" applyBorder="1" applyAlignment="1" applyProtection="1">
      <alignment horizontal="center" vertical="center"/>
    </xf>
    <xf numFmtId="0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39" fontId="9" fillId="2" borderId="0" xfId="0" applyNumberFormat="1" applyFont="1" applyFill="1" applyBorder="1" applyAlignment="1" applyProtection="1">
      <alignment horizontal="center" vertical="center"/>
    </xf>
    <xf numFmtId="168" fontId="9" fillId="2" borderId="0" xfId="0" applyNumberFormat="1" applyFont="1" applyFill="1" applyBorder="1" applyAlignment="1">
      <alignment horizontal="center" vertical="center"/>
    </xf>
    <xf numFmtId="168" fontId="9" fillId="2" borderId="0" xfId="0" applyNumberFormat="1" applyFont="1" applyFill="1" applyBorder="1" applyAlignment="1">
      <alignment horizontal="center" vertical="center" wrapText="1"/>
    </xf>
    <xf numFmtId="167" fontId="15" fillId="2" borderId="0" xfId="19" applyNumberFormat="1" applyFont="1" applyFill="1" applyBorder="1"/>
    <xf numFmtId="4" fontId="2" fillId="2" borderId="0" xfId="13" applyNumberFormat="1" applyFont="1" applyFill="1" applyBorder="1" applyAlignment="1">
      <alignment horizontal="center" vertical="center"/>
    </xf>
    <xf numFmtId="168" fontId="2" fillId="2" borderId="4" xfId="19" applyNumberFormat="1" applyFont="1" applyFill="1" applyBorder="1" applyAlignment="1">
      <alignment horizontal="center" vertical="center"/>
    </xf>
    <xf numFmtId="168" fontId="12" fillId="2" borderId="1" xfId="19" applyNumberFormat="1" applyFont="1" applyFill="1" applyBorder="1" applyAlignment="1">
      <alignment horizontal="center" vertical="center"/>
    </xf>
    <xf numFmtId="168" fontId="9" fillId="0" borderId="1" xfId="19" applyNumberFormat="1" applyFont="1" applyFill="1" applyBorder="1" applyAlignment="1" applyProtection="1">
      <alignment horizontal="left" vertical="center"/>
    </xf>
    <xf numFmtId="168" fontId="9" fillId="2" borderId="1" xfId="19" applyNumberFormat="1" applyFont="1" applyFill="1" applyBorder="1" applyAlignment="1">
      <alignment horizontal="center" vertical="center"/>
    </xf>
    <xf numFmtId="168" fontId="15" fillId="0" borderId="1" xfId="19" applyNumberFormat="1" applyFont="1" applyFill="1" applyBorder="1" applyAlignment="1">
      <alignment horizontal="center"/>
    </xf>
    <xf numFmtId="168" fontId="9" fillId="2" borderId="1" xfId="19" applyNumberFormat="1" applyFont="1" applyFill="1" applyBorder="1" applyAlignment="1" applyProtection="1">
      <alignment horizontal="center" vertical="center" wrapText="1"/>
    </xf>
    <xf numFmtId="168" fontId="9" fillId="2" borderId="1" xfId="19" applyNumberFormat="1" applyFont="1" applyFill="1" applyBorder="1" applyAlignment="1" applyProtection="1">
      <alignment horizontal="center" vertical="center"/>
    </xf>
    <xf numFmtId="168" fontId="9" fillId="2" borderId="1" xfId="19" applyNumberFormat="1" applyFont="1" applyFill="1" applyBorder="1" applyAlignment="1">
      <alignment horizontal="center" vertical="center" wrapText="1"/>
    </xf>
    <xf numFmtId="168" fontId="9" fillId="2" borderId="1" xfId="19" applyNumberFormat="1" applyFont="1" applyFill="1" applyBorder="1" applyAlignment="1" applyProtection="1">
      <alignment horizontal="left" vertical="center" wrapText="1"/>
    </xf>
    <xf numFmtId="168" fontId="9" fillId="2" borderId="1" xfId="19" applyNumberFormat="1" applyFont="1" applyFill="1" applyBorder="1" applyAlignment="1" applyProtection="1">
      <alignment vertical="center"/>
    </xf>
    <xf numFmtId="168" fontId="9" fillId="2" borderId="1" xfId="19" applyNumberFormat="1" applyFont="1" applyFill="1" applyBorder="1" applyAlignment="1">
      <alignment vertical="center"/>
    </xf>
    <xf numFmtId="168" fontId="15" fillId="0" borderId="1" xfId="19" applyNumberFormat="1" applyFont="1" applyFill="1" applyBorder="1"/>
    <xf numFmtId="168" fontId="9" fillId="0" borderId="1" xfId="19" applyNumberFormat="1" applyFont="1" applyFill="1" applyBorder="1" applyAlignment="1">
      <alignment horizontal="center" vertical="center" wrapText="1"/>
    </xf>
    <xf numFmtId="168" fontId="9" fillId="0" borderId="1" xfId="19" applyNumberFormat="1" applyFont="1" applyFill="1" applyBorder="1" applyAlignment="1" applyProtection="1">
      <alignment horizontal="center" vertical="center"/>
    </xf>
    <xf numFmtId="168" fontId="9" fillId="0" borderId="1" xfId="19" applyNumberFormat="1" applyFont="1" applyFill="1" applyBorder="1" applyAlignment="1" applyProtection="1">
      <alignment horizontal="left" vertical="center" wrapText="1"/>
    </xf>
    <xf numFmtId="168" fontId="9" fillId="0" borderId="1" xfId="19" applyNumberFormat="1" applyFont="1" applyFill="1" applyBorder="1" applyAlignment="1" applyProtection="1">
      <alignment horizontal="center" vertical="center" wrapText="1"/>
    </xf>
    <xf numFmtId="168" fontId="9" fillId="0" borderId="1" xfId="19" applyNumberFormat="1" applyFont="1" applyFill="1" applyBorder="1" applyAlignment="1">
      <alignment horizontal="center" vertical="center"/>
    </xf>
    <xf numFmtId="168" fontId="9" fillId="0" borderId="1" xfId="19" applyNumberFormat="1" applyFont="1" applyFill="1" applyBorder="1" applyAlignment="1">
      <alignment vertical="center"/>
    </xf>
    <xf numFmtId="168" fontId="9" fillId="0" borderId="1" xfId="19" applyNumberFormat="1" applyFont="1" applyFill="1" applyBorder="1" applyAlignment="1" applyProtection="1">
      <alignment vertical="center"/>
    </xf>
    <xf numFmtId="168" fontId="9" fillId="0" borderId="1" xfId="19" applyNumberFormat="1" applyFont="1" applyFill="1" applyBorder="1" applyAlignment="1">
      <alignment horizontal="left" vertical="center"/>
    </xf>
    <xf numFmtId="168" fontId="9" fillId="0" borderId="1" xfId="19" applyNumberFormat="1" applyFont="1" applyFill="1" applyBorder="1" applyAlignment="1" applyProtection="1">
      <alignment horizontal="left" vertical="center" wrapText="1" shrinkToFit="1"/>
    </xf>
    <xf numFmtId="168" fontId="9" fillId="0" borderId="1" xfId="19" applyNumberFormat="1" applyFont="1" applyFill="1" applyBorder="1" applyAlignment="1" applyProtection="1">
      <alignment horizontal="right" vertical="center"/>
    </xf>
    <xf numFmtId="168" fontId="9" fillId="0" borderId="1" xfId="19" applyNumberFormat="1" applyFont="1" applyFill="1" applyBorder="1" applyAlignment="1">
      <alignment horizontal="left" vertical="center" wrapText="1"/>
    </xf>
    <xf numFmtId="168" fontId="2" fillId="2" borderId="10" xfId="19" applyNumberFormat="1" applyFont="1" applyFill="1" applyBorder="1" applyAlignment="1">
      <alignment horizontal="center" vertical="center"/>
    </xf>
    <xf numFmtId="168" fontId="12" fillId="2" borderId="5" xfId="19" applyNumberFormat="1" applyFont="1" applyFill="1" applyBorder="1" applyAlignment="1">
      <alignment horizontal="center" vertical="center"/>
    </xf>
    <xf numFmtId="168" fontId="9" fillId="0" borderId="5" xfId="19" applyNumberFormat="1" applyFont="1" applyFill="1" applyBorder="1" applyAlignment="1">
      <alignment horizontal="left" vertical="center"/>
    </xf>
    <xf numFmtId="168" fontId="9" fillId="0" borderId="5" xfId="19" applyNumberFormat="1" applyFont="1" applyFill="1" applyBorder="1" applyAlignment="1">
      <alignment horizontal="center" vertical="center"/>
    </xf>
    <xf numFmtId="168" fontId="15" fillId="0" borderId="5" xfId="19" applyNumberFormat="1" applyFont="1" applyFill="1" applyBorder="1" applyAlignment="1">
      <alignment horizontal="center"/>
    </xf>
    <xf numFmtId="168" fontId="9" fillId="0" borderId="5" xfId="19" applyNumberFormat="1" applyFont="1" applyFill="1" applyBorder="1" applyAlignment="1" applyProtection="1">
      <alignment horizontal="center" vertical="center"/>
    </xf>
    <xf numFmtId="168" fontId="9" fillId="0" borderId="5" xfId="19" applyNumberFormat="1" applyFont="1" applyFill="1" applyBorder="1" applyAlignment="1">
      <alignment horizontal="center" vertical="center" wrapText="1"/>
    </xf>
    <xf numFmtId="168" fontId="9" fillId="0" borderId="5" xfId="19" applyNumberFormat="1" applyFont="1" applyFill="1" applyBorder="1" applyAlignment="1" applyProtection="1">
      <alignment horizontal="left" vertical="center" wrapText="1"/>
    </xf>
    <xf numFmtId="168" fontId="9" fillId="0" borderId="5" xfId="19" applyNumberFormat="1" applyFont="1" applyFill="1" applyBorder="1" applyAlignment="1" applyProtection="1">
      <alignment horizontal="center" vertical="center" wrapText="1"/>
    </xf>
    <xf numFmtId="168" fontId="9" fillId="2" borderId="5" xfId="19" applyNumberFormat="1" applyFont="1" applyFill="1" applyBorder="1" applyAlignment="1" applyProtection="1">
      <alignment horizontal="center" vertical="center" wrapText="1"/>
    </xf>
    <xf numFmtId="168" fontId="9" fillId="2" borderId="5" xfId="19" applyNumberFormat="1" applyFont="1" applyFill="1" applyBorder="1" applyAlignment="1" applyProtection="1">
      <alignment vertical="center"/>
    </xf>
    <xf numFmtId="168" fontId="9" fillId="0" borderId="5" xfId="19" applyNumberFormat="1" applyFont="1" applyFill="1" applyBorder="1" applyAlignment="1" applyProtection="1">
      <alignment vertical="center"/>
    </xf>
    <xf numFmtId="168" fontId="15" fillId="0" borderId="5" xfId="19" applyNumberFormat="1" applyFont="1" applyFill="1" applyBorder="1"/>
    <xf numFmtId="168" fontId="2" fillId="2" borderId="1" xfId="19" applyNumberFormat="1" applyFont="1" applyFill="1" applyBorder="1" applyAlignment="1">
      <alignment horizontal="center" vertical="center"/>
    </xf>
    <xf numFmtId="0" fontId="5" fillId="4" borderId="1" xfId="13" applyFont="1" applyFill="1" applyBorder="1" applyAlignment="1">
      <alignment horizontal="center" vertical="center"/>
    </xf>
    <xf numFmtId="0" fontId="5" fillId="3" borderId="11" xfId="13" applyFont="1" applyFill="1" applyBorder="1" applyAlignment="1">
      <alignment horizontal="center" vertical="center"/>
    </xf>
    <xf numFmtId="0" fontId="5" fillId="3" borderId="7" xfId="13" applyFont="1" applyFill="1" applyBorder="1" applyAlignment="1">
      <alignment horizontal="center" vertical="center"/>
    </xf>
    <xf numFmtId="167" fontId="2" fillId="0" borderId="0" xfId="13" applyNumberFormat="1" applyFont="1" applyAlignment="1">
      <alignment vertical="center"/>
    </xf>
    <xf numFmtId="43" fontId="6" fillId="0" borderId="12" xfId="0" applyNumberFormat="1" applyFont="1" applyFill="1" applyBorder="1" applyAlignment="1">
      <alignment horizontal="center" vertical="center"/>
    </xf>
    <xf numFmtId="0" fontId="8" fillId="4" borderId="8" xfId="13" applyNumberFormat="1" applyFont="1" applyFill="1" applyBorder="1" applyAlignment="1">
      <alignment horizontal="center" vertical="center" wrapText="1"/>
    </xf>
    <xf numFmtId="0" fontId="8" fillId="4" borderId="5" xfId="13" applyNumberFormat="1" applyFont="1" applyFill="1" applyBorder="1" applyAlignment="1">
      <alignment horizontal="center" vertical="center" wrapText="1"/>
    </xf>
    <xf numFmtId="0" fontId="8" fillId="4" borderId="8" xfId="13" applyNumberFormat="1" applyFont="1" applyFill="1" applyBorder="1" applyAlignment="1">
      <alignment horizontal="center" vertical="center" textRotation="180" wrapText="1"/>
    </xf>
    <xf numFmtId="4" fontId="8" fillId="4" borderId="5" xfId="13" applyNumberFormat="1" applyFont="1" applyFill="1" applyBorder="1" applyAlignment="1">
      <alignment horizontal="center" vertical="center" wrapText="1"/>
    </xf>
    <xf numFmtId="4" fontId="8" fillId="4" borderId="8" xfId="13" applyNumberFormat="1" applyFont="1" applyFill="1" applyBorder="1" applyAlignment="1">
      <alignment horizontal="center" vertical="center" wrapText="1"/>
    </xf>
    <xf numFmtId="0" fontId="5" fillId="4" borderId="1" xfId="13" applyFont="1" applyFill="1" applyBorder="1" applyAlignment="1">
      <alignment horizontal="center" vertical="center" wrapText="1"/>
    </xf>
    <xf numFmtId="14" fontId="8" fillId="4" borderId="8" xfId="13" applyNumberFormat="1" applyFont="1" applyFill="1" applyBorder="1" applyAlignment="1">
      <alignment horizontal="center" vertical="center" textRotation="180" wrapText="1"/>
    </xf>
    <xf numFmtId="14" fontId="9" fillId="2" borderId="1" xfId="19" applyNumberFormat="1" applyFont="1" applyFill="1" applyBorder="1" applyAlignment="1">
      <alignment horizontal="center" vertical="center"/>
    </xf>
    <xf numFmtId="14" fontId="9" fillId="2" borderId="1" xfId="19" applyNumberFormat="1" applyFont="1" applyFill="1" applyBorder="1" applyAlignment="1">
      <alignment horizontal="center" vertical="center" wrapText="1"/>
    </xf>
    <xf numFmtId="14" fontId="9" fillId="0" borderId="1" xfId="19" applyNumberFormat="1" applyFont="1" applyFill="1" applyBorder="1" applyAlignment="1">
      <alignment horizontal="center" vertical="center" wrapText="1"/>
    </xf>
    <xf numFmtId="14" fontId="9" fillId="0" borderId="1" xfId="19" applyNumberFormat="1" applyFont="1" applyFill="1" applyBorder="1" applyAlignment="1" applyProtection="1">
      <alignment horizontal="center" vertical="center"/>
    </xf>
    <xf numFmtId="14" fontId="9" fillId="0" borderId="1" xfId="19" applyNumberFormat="1" applyFont="1" applyFill="1" applyBorder="1" applyAlignment="1">
      <alignment horizontal="center" vertical="center"/>
    </xf>
    <xf numFmtId="14" fontId="9" fillId="0" borderId="5" xfId="19" applyNumberFormat="1" applyFont="1" applyFill="1" applyBorder="1" applyAlignment="1">
      <alignment horizontal="center" vertical="center"/>
    </xf>
    <xf numFmtId="0" fontId="2" fillId="2" borderId="2" xfId="13" applyFont="1" applyFill="1" applyBorder="1" applyAlignment="1">
      <alignment horizontal="right" vertical="center"/>
    </xf>
    <xf numFmtId="0" fontId="2" fillId="2" borderId="6" xfId="13" applyFont="1" applyFill="1" applyBorder="1" applyAlignment="1">
      <alignment horizontal="right" vertical="center"/>
    </xf>
    <xf numFmtId="0" fontId="2" fillId="2" borderId="7" xfId="13" applyFont="1" applyFill="1" applyBorder="1" applyAlignment="1">
      <alignment horizontal="right" vertical="center"/>
    </xf>
    <xf numFmtId="0" fontId="16" fillId="5" borderId="3" xfId="13" applyFont="1" applyFill="1" applyBorder="1" applyAlignment="1">
      <alignment horizontal="center" vertical="center"/>
    </xf>
    <xf numFmtId="0" fontId="16" fillId="5" borderId="9" xfId="13" applyFont="1" applyFill="1" applyBorder="1" applyAlignment="1">
      <alignment horizontal="center" vertical="center"/>
    </xf>
    <xf numFmtId="0" fontId="10" fillId="5" borderId="0" xfId="13" applyFont="1" applyFill="1" applyBorder="1" applyAlignment="1">
      <alignment horizontal="center" vertical="center"/>
    </xf>
    <xf numFmtId="0" fontId="2" fillId="5" borderId="0" xfId="13" applyFont="1" applyFill="1" applyAlignment="1">
      <alignment vertical="center"/>
    </xf>
  </cellXfs>
  <cellStyles count="20">
    <cellStyle name="Euro" xfId="2"/>
    <cellStyle name="Euro 2" xfId="3"/>
    <cellStyle name="Euro 3" xfId="4"/>
    <cellStyle name="Millares" xfId="19" builtinId="3"/>
    <cellStyle name="Millares 2" xfId="5"/>
    <cellStyle name="Moneda 2" xfId="6"/>
    <cellStyle name="Moneda 3" xfId="7"/>
    <cellStyle name="Moneda 4" xfId="8"/>
    <cellStyle name="Moneda 5" xfId="9"/>
    <cellStyle name="Normal" xfId="0" builtinId="0"/>
    <cellStyle name="Normal 2" xfId="1"/>
    <cellStyle name="Normal 2 2" xfId="10"/>
    <cellStyle name="Normal 2 3" xfId="17"/>
    <cellStyle name="Normal 3" xfId="11"/>
    <cellStyle name="Normal 4" xfId="12"/>
    <cellStyle name="Normal 5" xfId="13"/>
    <cellStyle name="Normal 5 2" xfId="16"/>
    <cellStyle name="Normal 6" xfId="14"/>
    <cellStyle name="Normal 6 2" xfId="15"/>
    <cellStyle name="Normal_~9885111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ricardog_vidrio\Desktop\CENTRINF\Ci2002\Ingresos\Presupuesto%20de%20Ingresos\ESTADOS%20FINANCIEROS%202000\Septiembre\CUENTA%20PUBLICA%209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8\nivres\CAPI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APIT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omantepyautorizado02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NIVRES\U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FINANZAS98\SF-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Mvargas.CEPEGOB\Downloads\Documents\MARISELA%20VARGAS\1%20-%20JUNTAS%20DE%20GOBIERNO\0%20-%20JUNTA%20-%20AGOSTO%202013\PROCESO\046.2007%20LUISANA%20FLORES%20GONZALEZ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215.211\opds\Users\ricardog_vidrio\Desktop\CENTRINF\Ci2002\Ingresos\Presupuesto%20de%20Ingresos\ESTADOS%20FINANCIEROS%202000\Septiembre\CUENTA%20PUBLICA%20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215.211\opds\Users\Mvargas.CEPEGOB\Downloads\Documents\MARISELA%20VARGAS\1%20-%20JUNTAS%20DE%20GOBIERNO\0%20-%20JUNTA%20-%20AGOSTO%202013\PROCESO\046.2007%20LUISANA%20FLORES%20GONZALEZ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un\CENTRINF\Ci2002\Ingresos\Presupuesto%20de%20Ingresos\ESTADOS%20FINANCIEROS%202000\Septiembre\CUENTA%20PUBLICA%20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Cvelasco\AppData\Local\Temp\notesF4CC6D\RENTA%20Nave%20Ind.%201%20y%202%20Luisana%20Frores%20Gonz&#225;lez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9\finanzas99\estr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215.211\opds\Comun\CENTRINF\Ci2002\Ingresos\Presupuesto%20de%20Ingresos\ESTADOS%20FINANCIEROS%202000\Septiembre\CUENTA%20PUBLICA%20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215.211\opds\Users\Cvelasco\AppData\Local\Temp\notesF4CC6D\RENTA%20Nave%20Ind.%201%20y%202%20Luisana%20Frores%20Gonz&#225;l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"/>
      <sheetName val="nuevas part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C8">
            <v>0</v>
          </cell>
          <cell r="D8" t="str">
            <v>Subtotal</v>
          </cell>
        </row>
        <row r="9">
          <cell r="C9">
            <v>1101</v>
          </cell>
          <cell r="D9" t="str">
            <v>Sueldos</v>
          </cell>
        </row>
        <row r="10">
          <cell r="C10">
            <v>1309</v>
          </cell>
          <cell r="D10" t="str">
            <v>Compensaciones por nómina</v>
          </cell>
        </row>
        <row r="11">
          <cell r="C11">
            <v>8100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1">
          <cell r="C21">
            <v>2102</v>
          </cell>
          <cell r="D21" t="str">
            <v>Material de limpieza</v>
          </cell>
        </row>
        <row r="22">
          <cell r="C22">
            <v>2103</v>
          </cell>
          <cell r="D22" t="str">
            <v>Material didáctico</v>
          </cell>
        </row>
        <row r="23">
          <cell r="C23">
            <v>2104</v>
          </cell>
          <cell r="D23" t="str">
            <v>Material estadístico y geográfico</v>
          </cell>
        </row>
        <row r="24">
          <cell r="C24">
            <v>2105</v>
          </cell>
          <cell r="D24" t="str">
            <v>Materiales y útiles de impresión y reproducción</v>
          </cell>
        </row>
        <row r="25">
          <cell r="C25">
            <v>2106</v>
          </cell>
          <cell r="D25" t="str">
            <v>Materiales y útiles de impresión para el procesamiento de equipo de computo electrónico</v>
          </cell>
        </row>
        <row r="27">
          <cell r="C27">
            <v>2107</v>
          </cell>
          <cell r="D27" t="str">
            <v>Materiales y suministros para hospitales</v>
          </cell>
        </row>
        <row r="29">
          <cell r="C29" t="str">
            <v>ALIMENTOS Y UTENSILIOS</v>
          </cell>
        </row>
        <row r="31">
          <cell r="C31">
            <v>2201</v>
          </cell>
          <cell r="D31" t="str">
            <v>Alimentación para servidores Públicos estatales</v>
          </cell>
        </row>
        <row r="32">
          <cell r="C32">
            <v>2202</v>
          </cell>
          <cell r="D32" t="str">
            <v>Alimentación para internos</v>
          </cell>
        </row>
        <row r="33">
          <cell r="C33">
            <v>2203</v>
          </cell>
          <cell r="D33" t="str">
            <v>Alimentación de animales</v>
          </cell>
        </row>
        <row r="34">
          <cell r="C34">
            <v>2204</v>
          </cell>
          <cell r="D34" t="str">
            <v>Utensilios para el servicio de alimentación</v>
          </cell>
        </row>
        <row r="36">
          <cell r="C36" t="str">
            <v>MATERIAS PRIMAS Y MATERIALES DE PRODUCCION</v>
          </cell>
        </row>
        <row r="38">
          <cell r="C38">
            <v>2301</v>
          </cell>
          <cell r="D38" t="str">
            <v>Materias primas</v>
          </cell>
        </row>
        <row r="39">
          <cell r="C39">
            <v>2302</v>
          </cell>
          <cell r="D39" t="str">
            <v>Refacciones, accesorios y herramientas menores</v>
          </cell>
        </row>
        <row r="41">
          <cell r="C41" t="str">
            <v>MATERIALES Y ARTICULOS DE CONSTRUCCION</v>
          </cell>
        </row>
        <row r="43">
          <cell r="C43">
            <v>2401</v>
          </cell>
          <cell r="D43" t="str">
            <v>Materiales de construcción</v>
          </cell>
        </row>
        <row r="44">
          <cell r="C44">
            <v>2402</v>
          </cell>
          <cell r="D44" t="str">
            <v>Estructuras y manufacturas</v>
          </cell>
        </row>
        <row r="45">
          <cell r="C45">
            <v>2403</v>
          </cell>
          <cell r="D45" t="str">
            <v>Materiales complementarios</v>
          </cell>
        </row>
        <row r="46">
          <cell r="C46">
            <v>2404</v>
          </cell>
          <cell r="D46" t="str">
            <v>Material eléctrico</v>
          </cell>
        </row>
        <row r="48">
          <cell r="C48" t="str">
            <v>PRODUCTOS QUIMICOS, FARMACEUTICOS Y DE LABORATORIO</v>
          </cell>
        </row>
        <row r="50">
          <cell r="C50">
            <v>2501</v>
          </cell>
          <cell r="D50" t="str">
            <v>Sustancias químicas</v>
          </cell>
        </row>
        <row r="51">
          <cell r="C51">
            <v>2502</v>
          </cell>
          <cell r="D51" t="str">
            <v>Plaguicidas, abono y fertilizantes</v>
          </cell>
        </row>
        <row r="52">
          <cell r="C52">
            <v>2503</v>
          </cell>
          <cell r="D52" t="str">
            <v>Medicinas y productos farmacéuticos</v>
          </cell>
        </row>
        <row r="53">
          <cell r="C53">
            <v>2504</v>
          </cell>
          <cell r="D53" t="str">
            <v>Vacunas</v>
          </cell>
        </row>
        <row r="54">
          <cell r="C54">
            <v>2505</v>
          </cell>
          <cell r="D54" t="str">
            <v>Sangre y plasma</v>
          </cell>
        </row>
        <row r="55">
          <cell r="C55">
            <v>2506</v>
          </cell>
          <cell r="D55" t="str">
            <v>Materiales y suministros médicos</v>
          </cell>
        </row>
        <row r="56">
          <cell r="C56">
            <v>2507</v>
          </cell>
          <cell r="D56" t="str">
            <v>Materiales y suministros de laboratorio</v>
          </cell>
        </row>
        <row r="58">
          <cell r="C58" t="str">
            <v>COMBUSTIBLES, LUBRICANTES Y ADITIVOS</v>
          </cell>
        </row>
        <row r="60">
          <cell r="C60">
            <v>2601</v>
          </cell>
          <cell r="D60" t="str">
            <v>Combustibles</v>
          </cell>
        </row>
        <row r="61">
          <cell r="C61">
            <v>2602</v>
          </cell>
          <cell r="D61" t="str">
            <v>Lubricantes y aditivos</v>
          </cell>
        </row>
        <row r="63">
          <cell r="C63" t="str">
            <v>VESTUARIO, BLANCOS PRENDAS DE PROTECCION Y ARTICULOS</v>
          </cell>
        </row>
        <row r="64">
          <cell r="C64" t="str">
            <v>DEPORTIVOS</v>
          </cell>
        </row>
        <row r="66">
          <cell r="C66">
            <v>2701</v>
          </cell>
          <cell r="D66" t="str">
            <v>Vestuario, uniformes y blancos</v>
          </cell>
        </row>
        <row r="67">
          <cell r="C67">
            <v>2702</v>
          </cell>
          <cell r="D67" t="str">
            <v>Prendas de protección</v>
          </cell>
        </row>
        <row r="68">
          <cell r="C68">
            <v>2703</v>
          </cell>
          <cell r="D68" t="str">
            <v>Artículos deportivos</v>
          </cell>
        </row>
        <row r="69">
          <cell r="C69" t="str">
            <v>MATERIALES EXPLOSIVOS Y DE SEGURIDAD PUBLICA</v>
          </cell>
        </row>
        <row r="71">
          <cell r="C71">
            <v>2801</v>
          </cell>
          <cell r="D71" t="str">
            <v>Sustancias y materiales explosivos</v>
          </cell>
        </row>
        <row r="72">
          <cell r="C72">
            <v>2802</v>
          </cell>
          <cell r="D72" t="str">
            <v>Materiales de seguridad pública</v>
          </cell>
        </row>
        <row r="74">
          <cell r="C74" t="str">
            <v>MERCANCIAS DIVERSAS</v>
          </cell>
        </row>
        <row r="76">
          <cell r="C76">
            <v>2901</v>
          </cell>
          <cell r="D76" t="str">
            <v>Placas para registro</v>
          </cell>
        </row>
        <row r="77">
          <cell r="C77">
            <v>2902</v>
          </cell>
          <cell r="D77" t="str">
            <v>Otros</v>
          </cell>
        </row>
        <row r="78">
          <cell r="C78">
            <v>2903</v>
          </cell>
          <cell r="D78" t="str">
            <v>Materiales y suministros para el subsistema transferido integrado</v>
          </cell>
        </row>
        <row r="82">
          <cell r="C82" t="str">
            <v>SERVICIOS BASICOS</v>
          </cell>
        </row>
        <row r="84">
          <cell r="C84">
            <v>3101</v>
          </cell>
          <cell r="D84" t="str">
            <v>Servicio postal</v>
          </cell>
        </row>
        <row r="85">
          <cell r="C85">
            <v>3102</v>
          </cell>
          <cell r="D85" t="str">
            <v>Servicio telegráfico</v>
          </cell>
        </row>
        <row r="86">
          <cell r="C86">
            <v>3103</v>
          </cell>
          <cell r="D86" t="str">
            <v>Servicio telefónico</v>
          </cell>
        </row>
        <row r="87">
          <cell r="C87">
            <v>3104</v>
          </cell>
          <cell r="D87" t="str">
            <v>Servicio de energía eléctrica</v>
          </cell>
        </row>
        <row r="88">
          <cell r="C88">
            <v>3105</v>
          </cell>
          <cell r="D88" t="str">
            <v>Servicio de agua potable</v>
          </cell>
        </row>
        <row r="90">
          <cell r="C90" t="str">
            <v>SERVICIOS DE ARRENDAMIENTOS</v>
          </cell>
        </row>
        <row r="92">
          <cell r="C92">
            <v>3201</v>
          </cell>
          <cell r="D92" t="str">
            <v xml:space="preserve">Arrendamiento de edificios y locales </v>
          </cell>
        </row>
        <row r="93">
          <cell r="C93">
            <v>3202</v>
          </cell>
          <cell r="D93" t="str">
            <v>Arrendamiento de terrenos</v>
          </cell>
        </row>
        <row r="94">
          <cell r="C94">
            <v>3203</v>
          </cell>
          <cell r="D94" t="str">
            <v>Arrendamiento de maquinaria y equipo</v>
          </cell>
        </row>
        <row r="95">
          <cell r="C95">
            <v>3204</v>
          </cell>
          <cell r="D95" t="str">
            <v>Arrendamiento de equipo de cómputo</v>
          </cell>
        </row>
        <row r="96">
          <cell r="C96">
            <v>3205</v>
          </cell>
          <cell r="D96" t="str">
            <v>Arrendamiento de vehículos</v>
          </cell>
        </row>
        <row r="97">
          <cell r="C97">
            <v>3206</v>
          </cell>
          <cell r="D97" t="str">
            <v>Arrendamientos especiales</v>
          </cell>
        </row>
        <row r="98">
          <cell r="C98">
            <v>3207</v>
          </cell>
          <cell r="D98" t="str">
            <v>subrogaciones</v>
          </cell>
        </row>
        <row r="100">
          <cell r="C100" t="str">
            <v xml:space="preserve">SERVICIOS DE ASESORIA, INFORMATICOS, ESTUDIO E </v>
          </cell>
        </row>
        <row r="101">
          <cell r="C101" t="str">
            <v>INVESTIGACION</v>
          </cell>
        </row>
        <row r="103">
          <cell r="C103">
            <v>3301</v>
          </cell>
          <cell r="D103" t="str">
            <v>Asesoría y capacitación</v>
          </cell>
        </row>
        <row r="104">
          <cell r="C104">
            <v>3302</v>
          </cell>
          <cell r="D104" t="str">
            <v>Estudios de informática</v>
          </cell>
        </row>
        <row r="105">
          <cell r="C105">
            <v>3303</v>
          </cell>
          <cell r="D105" t="str">
            <v>Estudios e investigación</v>
          </cell>
        </row>
        <row r="107">
          <cell r="C107" t="str">
            <v>SERVICIOS  COMERCIAL Y BANCARIO</v>
          </cell>
        </row>
        <row r="109">
          <cell r="C109">
            <v>3401</v>
          </cell>
          <cell r="D109" t="str">
            <v>Almacenaje, embalaje y envases</v>
          </cell>
        </row>
        <row r="110">
          <cell r="C110">
            <v>3402</v>
          </cell>
          <cell r="D110" t="str">
            <v>Fletes y maniobras</v>
          </cell>
        </row>
        <row r="111">
          <cell r="C111">
            <v>3403</v>
          </cell>
          <cell r="D111" t="str">
            <v>Intereses, descuentos y otros servicios bancarios</v>
          </cell>
        </row>
        <row r="112">
          <cell r="C112">
            <v>3404</v>
          </cell>
          <cell r="D112" t="str">
            <v>Seguros</v>
          </cell>
        </row>
        <row r="113">
          <cell r="C113">
            <v>3405</v>
          </cell>
          <cell r="D113" t="str">
            <v>Patentes, regalías y otros</v>
          </cell>
        </row>
        <row r="114">
          <cell r="C114">
            <v>3406</v>
          </cell>
          <cell r="D114" t="str">
            <v>Diferencias en cambios</v>
          </cell>
        </row>
        <row r="115">
          <cell r="C115">
            <v>3407</v>
          </cell>
          <cell r="D115" t="str">
            <v>Servicios de vigilancia</v>
          </cell>
        </row>
        <row r="116">
          <cell r="C116">
            <v>3408</v>
          </cell>
          <cell r="D116" t="str">
            <v>Servicios de lavandería, limpieza, higiene y fumigación</v>
          </cell>
        </row>
        <row r="117">
          <cell r="C117">
            <v>3409</v>
          </cell>
          <cell r="D117" t="str">
            <v>Otros impuestos y derechos</v>
          </cell>
        </row>
        <row r="118">
          <cell r="C118">
            <v>3410</v>
          </cell>
          <cell r="D118" t="str">
            <v>Impuestos de importaciones</v>
          </cell>
        </row>
        <row r="119">
          <cell r="C119">
            <v>3411</v>
          </cell>
          <cell r="D119" t="str">
            <v>Impuestos de exportaciones</v>
          </cell>
        </row>
        <row r="120">
          <cell r="C120">
            <v>3412</v>
          </cell>
          <cell r="D120" t="str">
            <v>Comisiones por ventas</v>
          </cell>
        </row>
        <row r="122">
          <cell r="C122" t="str">
            <v>SERVICIOS DE MANTENIMIENTO, CONSERVACION E INSTALACION</v>
          </cell>
        </row>
        <row r="124">
          <cell r="C124">
            <v>3501</v>
          </cell>
          <cell r="D124" t="str">
            <v>Mantenimiento y conservación de mobiliario y equipo</v>
          </cell>
        </row>
        <row r="125">
          <cell r="C125">
            <v>3502</v>
          </cell>
          <cell r="D125" t="str">
            <v>Mantenimiento y conservación de equipo de computo</v>
          </cell>
        </row>
        <row r="126">
          <cell r="C126">
            <v>3503</v>
          </cell>
          <cell r="D126" t="str">
            <v>Mantenimiento y conservación de maquinaria y equipo</v>
          </cell>
        </row>
        <row r="127">
          <cell r="C127">
            <v>3504</v>
          </cell>
          <cell r="D127" t="str">
            <v>Mantenimiento y conservación de inmuebles</v>
          </cell>
        </row>
        <row r="128">
          <cell r="C128">
            <v>3505</v>
          </cell>
          <cell r="D128" t="str">
            <v>Instalaciones</v>
          </cell>
        </row>
        <row r="130">
          <cell r="C130" t="str">
            <v>SERVICIOS DE DIFUSION E INFORMACION</v>
          </cell>
        </row>
        <row r="132">
          <cell r="C132">
            <v>3601</v>
          </cell>
          <cell r="D132" t="str">
            <v>Gastos de propaganda</v>
          </cell>
        </row>
        <row r="133">
          <cell r="C133">
            <v>3602</v>
          </cell>
          <cell r="D133" t="str">
            <v>Impresiones y publicaciones oficiales</v>
          </cell>
        </row>
        <row r="134">
          <cell r="C134">
            <v>3603</v>
          </cell>
          <cell r="D134" t="str">
            <v>Espectáculos culturales</v>
          </cell>
        </row>
        <row r="135">
          <cell r="C135">
            <v>3604</v>
          </cell>
          <cell r="D135" t="str">
            <v>Servicio de telecomunicaciones</v>
          </cell>
        </row>
        <row r="136">
          <cell r="C136">
            <v>3605</v>
          </cell>
          <cell r="D136" t="str">
            <v>Otros gastos de difusión e información</v>
          </cell>
        </row>
        <row r="138">
          <cell r="C138" t="str">
            <v>SERVICIOS DE TRASLADO E INSTALACION</v>
          </cell>
        </row>
        <row r="140">
          <cell r="C140">
            <v>3701</v>
          </cell>
          <cell r="D140" t="str">
            <v xml:space="preserve">Pasajes </v>
          </cell>
        </row>
        <row r="141">
          <cell r="C141">
            <v>3702</v>
          </cell>
          <cell r="D141" t="str">
            <v>Viáticos</v>
          </cell>
        </row>
        <row r="142">
          <cell r="C142">
            <v>3703</v>
          </cell>
          <cell r="D142" t="str">
            <v>Instalación de personal estatal</v>
          </cell>
        </row>
        <row r="143">
          <cell r="C143">
            <v>3704</v>
          </cell>
          <cell r="D143" t="str">
            <v>Traslado de personal</v>
          </cell>
        </row>
        <row r="145">
          <cell r="C145" t="str">
            <v>SERVICIOS OFICIALES</v>
          </cell>
        </row>
        <row r="147">
          <cell r="C147">
            <v>3801</v>
          </cell>
          <cell r="D147" t="str">
            <v>Gastos de ceremonial y de orden social</v>
          </cell>
        </row>
        <row r="148">
          <cell r="C148">
            <v>3802</v>
          </cell>
          <cell r="D148" t="str">
            <v>Gastos menores</v>
          </cell>
        </row>
        <row r="149">
          <cell r="C149">
            <v>3803</v>
          </cell>
          <cell r="D149" t="str">
            <v>Congresos, convenciones y exposiciones</v>
          </cell>
        </row>
        <row r="150">
          <cell r="C150">
            <v>3804</v>
          </cell>
          <cell r="D150" t="str">
            <v>Gastos de representación</v>
          </cell>
        </row>
        <row r="152">
          <cell r="C152" t="str">
            <v>SERVICIOS DIVERSOS</v>
          </cell>
        </row>
        <row r="154">
          <cell r="C154">
            <v>3901</v>
          </cell>
          <cell r="D154" t="str">
            <v>Servicios asistenciales</v>
          </cell>
        </row>
        <row r="155">
          <cell r="C155">
            <v>3902</v>
          </cell>
          <cell r="D155" t="str">
            <v xml:space="preserve">Servicios generales </v>
          </cell>
        </row>
        <row r="157">
          <cell r="C157" t="str">
            <v>TRANSFERENCIAS</v>
          </cell>
        </row>
        <row r="159">
          <cell r="C159">
            <v>4101</v>
          </cell>
          <cell r="D159" t="str">
            <v>Pensiones</v>
          </cell>
        </row>
        <row r="160">
          <cell r="C160">
            <v>4102</v>
          </cell>
          <cell r="D160" t="str">
            <v>Funerales</v>
          </cell>
        </row>
        <row r="161">
          <cell r="C161">
            <v>4103</v>
          </cell>
          <cell r="D161" t="str">
            <v>Pagos de defunción</v>
          </cell>
        </row>
        <row r="162">
          <cell r="C162">
            <v>4104</v>
          </cell>
          <cell r="D162" t="str">
            <v>Becas</v>
          </cell>
        </row>
        <row r="163">
          <cell r="C163">
            <v>4105</v>
          </cell>
          <cell r="D163" t="str">
            <v>Ayudas culturales y sociales</v>
          </cell>
        </row>
        <row r="164">
          <cell r="C164">
            <v>4106</v>
          </cell>
          <cell r="D164" t="str">
            <v>Pre y premios</v>
          </cell>
        </row>
        <row r="165">
          <cell r="C165">
            <v>4107</v>
          </cell>
          <cell r="D165" t="str">
            <v>Ayuda a instituciones privadas sin fines de lucro</v>
          </cell>
        </row>
        <row r="166">
          <cell r="C166">
            <v>4108</v>
          </cell>
          <cell r="D166" t="str">
            <v>Ayudas al subsistema transferido integrado</v>
          </cell>
        </row>
        <row r="168">
          <cell r="C168" t="str">
            <v>ESTIMULOS FISCALES</v>
          </cell>
        </row>
        <row r="170">
          <cell r="C170">
            <v>4201</v>
          </cell>
          <cell r="D170" t="str">
            <v>Estímulos fiscales a la industria</v>
          </cell>
        </row>
        <row r="171">
          <cell r="C171">
            <v>4202</v>
          </cell>
          <cell r="D171" t="str">
            <v>Estímulos fiscales al comercio y otros servicios</v>
          </cell>
        </row>
        <row r="175">
          <cell r="C175" t="str">
            <v>PARTICIPACIONES</v>
          </cell>
        </row>
        <row r="177">
          <cell r="C177">
            <v>4301</v>
          </cell>
          <cell r="D177" t="str">
            <v>Participaciones a Municipios por Ingresos Estatales</v>
          </cell>
        </row>
        <row r="178">
          <cell r="C178">
            <v>4302</v>
          </cell>
          <cell r="D178" t="str">
            <v>Participaciones a Municipios por Ingresos Federales</v>
          </cell>
        </row>
        <row r="179">
          <cell r="C179" t="str">
            <v>SUBSIDIOS A GASTO CORRIENTE</v>
          </cell>
        </row>
        <row r="181">
          <cell r="C181">
            <v>4401</v>
          </cell>
          <cell r="D181" t="str">
            <v>Subsidios a la agricultura</v>
          </cell>
        </row>
        <row r="182">
          <cell r="C182">
            <v>4402</v>
          </cell>
          <cell r="D182" t="str">
            <v>Subsidios a la industria</v>
          </cell>
        </row>
        <row r="183">
          <cell r="C183">
            <v>4403</v>
          </cell>
          <cell r="D183" t="str">
            <v>Subsidios al comercio y otros servicios</v>
          </cell>
        </row>
        <row r="184">
          <cell r="C184">
            <v>4404</v>
          </cell>
          <cell r="D184" t="str">
            <v>Subsidios a fideicomisos agrícolas</v>
          </cell>
        </row>
        <row r="185">
          <cell r="C185">
            <v>4405</v>
          </cell>
          <cell r="D185" t="str">
            <v>Subsidios a fideicomisos industriales</v>
          </cell>
        </row>
        <row r="186">
          <cell r="C186">
            <v>4406</v>
          </cell>
          <cell r="D186" t="str">
            <v>Subsidios a fideicomisos dedicados al comercio y otros servicios</v>
          </cell>
        </row>
        <row r="187">
          <cell r="C187">
            <v>4407</v>
          </cell>
          <cell r="D187" t="str">
            <v>Subsidios a municipios</v>
          </cell>
        </row>
        <row r="188">
          <cell r="C188">
            <v>4408</v>
          </cell>
          <cell r="D188" t="str">
            <v>Subsidios a organismos y empresas públicas</v>
          </cell>
        </row>
        <row r="189">
          <cell r="C189">
            <v>4409</v>
          </cell>
          <cell r="D189" t="str">
            <v>Subsidios a instituciones privadas sin fines de lucro</v>
          </cell>
        </row>
        <row r="190">
          <cell r="C190">
            <v>4410</v>
          </cell>
          <cell r="D190" t="str">
            <v>Subsidios a  partidos políticos</v>
          </cell>
        </row>
        <row r="191">
          <cell r="C191">
            <v>4411</v>
          </cell>
          <cell r="D191" t="str">
            <v>Subsidios a  promociones diversas</v>
          </cell>
        </row>
        <row r="195">
          <cell r="C195" t="str">
            <v>MOBILIARIO Y EQUIPO DE ADMINISTRACION</v>
          </cell>
        </row>
        <row r="197">
          <cell r="C197">
            <v>5101</v>
          </cell>
          <cell r="D197" t="str">
            <v>Mobiliario</v>
          </cell>
        </row>
        <row r="198">
          <cell r="C198">
            <v>5102</v>
          </cell>
          <cell r="D198" t="str">
            <v>Equipo de administración</v>
          </cell>
        </row>
        <row r="199">
          <cell r="C199">
            <v>5103</v>
          </cell>
          <cell r="D199" t="str">
            <v>Equipo educacional y recreativo</v>
          </cell>
        </row>
        <row r="200">
          <cell r="C200">
            <v>5104</v>
          </cell>
          <cell r="D200" t="str">
            <v>Bienes artísticos y culturales</v>
          </cell>
        </row>
        <row r="201">
          <cell r="C201">
            <v>5105</v>
          </cell>
          <cell r="D201" t="str">
            <v>Adjudicaciones, expropiaciones e indemnizaciones de bienes</v>
          </cell>
        </row>
        <row r="202">
          <cell r="D202" t="str">
            <v>muebles</v>
          </cell>
        </row>
        <row r="204">
          <cell r="C204" t="str">
            <v xml:space="preserve">MAQUINARIA Y EQUIPO AGROPECUARIO, INDUSTRIAL DE </v>
          </cell>
        </row>
        <row r="205">
          <cell r="C205" t="str">
            <v>COMUNICACION Y VIALIDAD</v>
          </cell>
        </row>
        <row r="207">
          <cell r="C207">
            <v>5201</v>
          </cell>
          <cell r="D207" t="str">
            <v>maquinaria y equipo agropecuario</v>
          </cell>
        </row>
        <row r="208">
          <cell r="C208">
            <v>5202</v>
          </cell>
          <cell r="D208" t="str">
            <v>maquinaria y equipo industrial</v>
          </cell>
        </row>
        <row r="209">
          <cell r="C209">
            <v>5203</v>
          </cell>
          <cell r="D209" t="str">
            <v>maquinaria y equipo de construcción</v>
          </cell>
        </row>
        <row r="210">
          <cell r="C210">
            <v>5204</v>
          </cell>
          <cell r="D210" t="str">
            <v>Equipos y aparatos de comunicaciones y telecomunicaciones</v>
          </cell>
        </row>
        <row r="211">
          <cell r="C211">
            <v>5205</v>
          </cell>
          <cell r="D211" t="str">
            <v>maquinaria y equipo electrónico</v>
          </cell>
        </row>
        <row r="212">
          <cell r="C212">
            <v>5206</v>
          </cell>
          <cell r="D212" t="str">
            <v>Equipo de computación electrónico</v>
          </cell>
        </row>
        <row r="213">
          <cell r="C213">
            <v>5207</v>
          </cell>
          <cell r="D213" t="str">
            <v>maquinaria y equipo diverso</v>
          </cell>
        </row>
        <row r="214">
          <cell r="C214">
            <v>5208</v>
          </cell>
          <cell r="D214" t="str">
            <v>Equipo para semaforización</v>
          </cell>
        </row>
        <row r="216">
          <cell r="C216" t="str">
            <v>VEHICULOS Y EQUIPO DE TRANSPORTE</v>
          </cell>
        </row>
        <row r="218">
          <cell r="C218">
            <v>5301</v>
          </cell>
          <cell r="D218" t="str">
            <v>Vehículos y equipo terrestre</v>
          </cell>
        </row>
        <row r="219">
          <cell r="C219">
            <v>5302</v>
          </cell>
          <cell r="D219" t="str">
            <v>Vehículos y equipo  marítimo, lacustre y pluvial</v>
          </cell>
        </row>
        <row r="220">
          <cell r="C220">
            <v>5303</v>
          </cell>
          <cell r="D220" t="str">
            <v>Vehículos y equipo de transporte aéreo</v>
          </cell>
        </row>
        <row r="221">
          <cell r="C221">
            <v>5304</v>
          </cell>
          <cell r="D221" t="str">
            <v>Vehículos y equipo auxiliar de transporte</v>
          </cell>
        </row>
        <row r="223">
          <cell r="C223" t="str">
            <v>EQUIPO E INSTRUMENTAL MEDICO</v>
          </cell>
        </row>
        <row r="225">
          <cell r="C225">
            <v>5401</v>
          </cell>
          <cell r="D225" t="str">
            <v>Equipo médico</v>
          </cell>
        </row>
        <row r="226">
          <cell r="C226">
            <v>5402</v>
          </cell>
          <cell r="D226" t="str">
            <v>Instrumental médico</v>
          </cell>
        </row>
        <row r="228">
          <cell r="C228" t="str">
            <v>HERRAMIENTAS Y REFACCIONES</v>
          </cell>
        </row>
        <row r="230">
          <cell r="C230">
            <v>5501</v>
          </cell>
          <cell r="D230" t="str">
            <v>Herramientas y máquinas-herramientas</v>
          </cell>
        </row>
        <row r="231">
          <cell r="C231">
            <v>5502</v>
          </cell>
          <cell r="D231" t="str">
            <v>Refacciones y accesorios mayores</v>
          </cell>
        </row>
        <row r="233">
          <cell r="C233" t="str">
            <v>ANIMALES DE TRABAJO Y REPRODUCCION</v>
          </cell>
        </row>
        <row r="235">
          <cell r="C235">
            <v>5601</v>
          </cell>
          <cell r="D235" t="str">
            <v>Animales de trabajo</v>
          </cell>
        </row>
        <row r="236">
          <cell r="C236">
            <v>5602</v>
          </cell>
          <cell r="D236" t="str">
            <v>Animales de  reproducción</v>
          </cell>
        </row>
        <row r="238">
          <cell r="C238" t="str">
            <v>BIENES INMUEBLES</v>
          </cell>
        </row>
        <row r="240">
          <cell r="C240">
            <v>5701</v>
          </cell>
          <cell r="D240" t="str">
            <v>Edificios y locales</v>
          </cell>
        </row>
        <row r="241">
          <cell r="C241">
            <v>5702</v>
          </cell>
          <cell r="D241" t="str">
            <v>Terrenos</v>
          </cell>
        </row>
        <row r="242">
          <cell r="C242">
            <v>5703</v>
          </cell>
          <cell r="D242" t="str">
            <v>Adjudicaciones, expropiaciones e indemnizaciones de</v>
          </cell>
        </row>
        <row r="243">
          <cell r="D243" t="str">
            <v>inmuebles</v>
          </cell>
        </row>
        <row r="246">
          <cell r="C246" t="str">
            <v>EQUIPO DE SEGURIDAD PUBLICA</v>
          </cell>
        </row>
        <row r="248">
          <cell r="C248">
            <v>5801</v>
          </cell>
          <cell r="D248" t="str">
            <v>Equipo de seguridad pública</v>
          </cell>
        </row>
        <row r="249">
          <cell r="C249">
            <v>5802</v>
          </cell>
          <cell r="D249" t="str">
            <v>Complementarias</v>
          </cell>
        </row>
        <row r="251">
          <cell r="C251" t="str">
            <v>DIVERSOS</v>
          </cell>
        </row>
        <row r="253">
          <cell r="C253">
            <v>5901</v>
          </cell>
          <cell r="D253" t="str">
            <v>Equipamiento de áreas de seguridad</v>
          </cell>
        </row>
        <row r="254">
          <cell r="C254">
            <v>5902</v>
          </cell>
          <cell r="D254" t="str">
            <v>Equipamiento (programa de reforma electoral)</v>
          </cell>
        </row>
        <row r="255">
          <cell r="C255">
            <v>5903</v>
          </cell>
          <cell r="D255" t="str">
            <v>Adquisiciones de bienes muebles e inmuebles para el subsistema</v>
          </cell>
        </row>
        <row r="256">
          <cell r="D256" t="str">
            <v>transferido integrado</v>
          </cell>
        </row>
        <row r="260">
          <cell r="C260" t="str">
            <v>EROGACIONES CONTINGENTES</v>
          </cell>
        </row>
        <row r="262">
          <cell r="C262" t="str">
            <v>EROGACIONES ESPECIALES</v>
          </cell>
        </row>
        <row r="264">
          <cell r="C264">
            <v>8201</v>
          </cell>
          <cell r="D264" t="str">
            <v>Erogaciones complementaria</v>
          </cell>
        </row>
        <row r="265">
          <cell r="C265">
            <v>8202</v>
          </cell>
          <cell r="D265" t="str">
            <v>Erogaciones imprevistas</v>
          </cell>
        </row>
        <row r="266">
          <cell r="C266">
            <v>8203</v>
          </cell>
          <cell r="D266" t="str">
            <v>Erogaciones extraordinarias</v>
          </cell>
        </row>
        <row r="267">
          <cell r="C267">
            <v>8204</v>
          </cell>
          <cell r="D267" t="str">
            <v>Erogaciones diversas para el subsistema transferido integrado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evas part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D8" t="str">
            <v>Subtotal</v>
          </cell>
        </row>
        <row r="9">
          <cell r="C9">
            <v>0</v>
          </cell>
          <cell r="D9" t="str">
            <v>Subtotal</v>
          </cell>
        </row>
        <row r="10">
          <cell r="C10">
            <v>1901</v>
          </cell>
          <cell r="D10" t="str">
            <v>Salarios, gratificación anual y percepciones por seguridad social</v>
          </cell>
        </row>
        <row r="11">
          <cell r="C11">
            <v>8101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0">
          <cell r="C20">
            <v>2102</v>
          </cell>
          <cell r="D20" t="str">
            <v>Material de limpieza</v>
          </cell>
        </row>
        <row r="21">
          <cell r="C21">
            <v>2103</v>
          </cell>
          <cell r="D21" t="str">
            <v>Material didáctico</v>
          </cell>
        </row>
        <row r="22">
          <cell r="C22">
            <v>2104</v>
          </cell>
          <cell r="D22" t="str">
            <v>Material estadístico y geográfico</v>
          </cell>
        </row>
        <row r="23">
          <cell r="C23">
            <v>2105</v>
          </cell>
          <cell r="D23" t="str">
            <v>Materiales y útiles de impresión y reproducción</v>
          </cell>
        </row>
        <row r="24">
          <cell r="C24">
            <v>2106</v>
          </cell>
          <cell r="D24" t="str">
            <v>Accesorios, materiales y útiles de impresión y procesamiento de equipo de computo electrónico</v>
          </cell>
        </row>
        <row r="26">
          <cell r="C26">
            <v>2107</v>
          </cell>
          <cell r="D26" t="str">
            <v>Materiales y suministros para hospitales</v>
          </cell>
        </row>
        <row r="28">
          <cell r="C28" t="str">
            <v>ALIMENTOS Y UTENSILIOS</v>
          </cell>
        </row>
        <row r="30">
          <cell r="C30">
            <v>2201</v>
          </cell>
          <cell r="D30" t="str">
            <v>Alimentación para servidores públicos estatales</v>
          </cell>
        </row>
        <row r="31">
          <cell r="C31">
            <v>2202</v>
          </cell>
          <cell r="D31" t="str">
            <v>Alimentación para internos</v>
          </cell>
        </row>
        <row r="32">
          <cell r="C32">
            <v>2203</v>
          </cell>
          <cell r="D32" t="str">
            <v>Alimentación de animales</v>
          </cell>
        </row>
        <row r="33">
          <cell r="C33">
            <v>2204</v>
          </cell>
          <cell r="D33" t="str">
            <v>Utensilios para el servicio de alimentación</v>
          </cell>
        </row>
        <row r="35">
          <cell r="C35" t="str">
            <v>MATERIAS PRIMAS Y MATERIALES DE PRODUCCION</v>
          </cell>
        </row>
        <row r="37">
          <cell r="C37">
            <v>2301</v>
          </cell>
          <cell r="D37" t="str">
            <v>Materias primas</v>
          </cell>
        </row>
        <row r="38">
          <cell r="C38">
            <v>2302</v>
          </cell>
          <cell r="D38" t="str">
            <v>Refacciones, accesorios y herramientas menores</v>
          </cell>
        </row>
        <row r="40">
          <cell r="C40" t="str">
            <v>MATERIALES Y ARTICULOS DE CONSTRUCCION</v>
          </cell>
        </row>
        <row r="42">
          <cell r="C42">
            <v>2401</v>
          </cell>
          <cell r="D42" t="str">
            <v>Materiales de construcción</v>
          </cell>
        </row>
        <row r="43">
          <cell r="C43">
            <v>2402</v>
          </cell>
          <cell r="D43" t="str">
            <v>Estructuras y manufacturas</v>
          </cell>
        </row>
        <row r="44">
          <cell r="C44">
            <v>2403</v>
          </cell>
          <cell r="D44" t="str">
            <v>Materiales complementarios</v>
          </cell>
        </row>
        <row r="45">
          <cell r="C45">
            <v>2404</v>
          </cell>
          <cell r="D45" t="str">
            <v>Material eléctrico</v>
          </cell>
        </row>
        <row r="47">
          <cell r="C47" t="str">
            <v>PRODUCTOS QUIMICOS, FARMACEUTICOS Y DE LABORATORIO</v>
          </cell>
        </row>
        <row r="49">
          <cell r="C49">
            <v>2501</v>
          </cell>
          <cell r="D49" t="str">
            <v>Sustancias químicas</v>
          </cell>
        </row>
        <row r="50">
          <cell r="C50">
            <v>2502</v>
          </cell>
          <cell r="D50" t="str">
            <v>Plaguicidas, abono y fertilizantes</v>
          </cell>
        </row>
        <row r="51">
          <cell r="C51">
            <v>2503</v>
          </cell>
          <cell r="D51" t="str">
            <v>Medicinas y productos farmacéuticos</v>
          </cell>
        </row>
        <row r="52">
          <cell r="C52">
            <v>2504</v>
          </cell>
          <cell r="D52" t="str">
            <v>Vacunas</v>
          </cell>
        </row>
        <row r="53">
          <cell r="C53">
            <v>2505</v>
          </cell>
          <cell r="D53" t="str">
            <v>Sangre y plasma</v>
          </cell>
        </row>
        <row r="54">
          <cell r="C54">
            <v>2506</v>
          </cell>
          <cell r="D54" t="str">
            <v>Materiales y suministros médicos</v>
          </cell>
        </row>
        <row r="55">
          <cell r="C55">
            <v>2507</v>
          </cell>
          <cell r="D55" t="str">
            <v>Materiales y suministros de laboratorio</v>
          </cell>
        </row>
        <row r="57">
          <cell r="C57" t="str">
            <v>COMBUSTIBLES, LUBRICANTES Y ADITIVOS</v>
          </cell>
        </row>
        <row r="59">
          <cell r="C59">
            <v>2601</v>
          </cell>
          <cell r="D59" t="str">
            <v>Combustibles</v>
          </cell>
        </row>
        <row r="60">
          <cell r="C60">
            <v>2602</v>
          </cell>
          <cell r="D60" t="str">
            <v>Lubricantes y aditivos</v>
          </cell>
        </row>
        <row r="62">
          <cell r="C62" t="str">
            <v>VESTUARIO, BLANCOS PRENDAS DE PROTECCION Y ARTICULOS</v>
          </cell>
        </row>
        <row r="63">
          <cell r="C63" t="str">
            <v>DEPORTIVOS</v>
          </cell>
        </row>
        <row r="65">
          <cell r="C65">
            <v>2701</v>
          </cell>
          <cell r="D65" t="str">
            <v>Vestuario, uniformes y blancos</v>
          </cell>
        </row>
        <row r="66">
          <cell r="C66">
            <v>2702</v>
          </cell>
          <cell r="D66" t="str">
            <v>Prendas de protección</v>
          </cell>
        </row>
        <row r="67">
          <cell r="C67">
            <v>2703</v>
          </cell>
          <cell r="D67" t="str">
            <v>Artículos deportivos</v>
          </cell>
        </row>
        <row r="68">
          <cell r="C68" t="str">
            <v>MATERIALES EXPLOSIVOS Y DE SEGURIDAD PUBLICA</v>
          </cell>
        </row>
        <row r="70">
          <cell r="C70">
            <v>2801</v>
          </cell>
          <cell r="D70" t="str">
            <v>Sustancias y materiales explosivos</v>
          </cell>
        </row>
        <row r="71">
          <cell r="C71">
            <v>2802</v>
          </cell>
          <cell r="D71" t="str">
            <v>Materiales de seguridad pública</v>
          </cell>
        </row>
        <row r="73">
          <cell r="C73" t="str">
            <v>ARTICULOS PARA REGISTRO</v>
          </cell>
        </row>
        <row r="75">
          <cell r="C75">
            <v>2901</v>
          </cell>
          <cell r="D75" t="str">
            <v>Placas para registro</v>
          </cell>
        </row>
        <row r="79">
          <cell r="C79" t="str">
            <v>SERVICIOS BASICOS</v>
          </cell>
        </row>
        <row r="81">
          <cell r="C81">
            <v>3101</v>
          </cell>
          <cell r="D81" t="str">
            <v>Servicio postal</v>
          </cell>
        </row>
        <row r="82">
          <cell r="C82">
            <v>3102</v>
          </cell>
          <cell r="D82" t="str">
            <v>Servicio telegráfico</v>
          </cell>
        </row>
        <row r="83">
          <cell r="C83">
            <v>3103</v>
          </cell>
          <cell r="D83" t="str">
            <v>Servicio telefónico</v>
          </cell>
        </row>
        <row r="84">
          <cell r="C84">
            <v>3104</v>
          </cell>
          <cell r="D84" t="str">
            <v>Servicio de energía eléctrica</v>
          </cell>
        </row>
        <row r="85">
          <cell r="C85">
            <v>3105</v>
          </cell>
          <cell r="D85" t="str">
            <v>Servicio de agua potable</v>
          </cell>
        </row>
        <row r="87">
          <cell r="C87" t="str">
            <v>SERVICIOS DE ARRENDAMIENTOS</v>
          </cell>
        </row>
        <row r="89">
          <cell r="C89">
            <v>3201</v>
          </cell>
          <cell r="D89" t="str">
            <v xml:space="preserve">Arrendamiento de edificios y locales </v>
          </cell>
        </row>
        <row r="90">
          <cell r="C90">
            <v>3202</v>
          </cell>
          <cell r="D90" t="str">
            <v>Arrendamiento de terrenos</v>
          </cell>
        </row>
        <row r="91">
          <cell r="C91">
            <v>3203</v>
          </cell>
          <cell r="D91" t="str">
            <v>Arrendamiento de maquinaria y equipo</v>
          </cell>
        </row>
        <row r="92">
          <cell r="C92">
            <v>3204</v>
          </cell>
          <cell r="D92" t="str">
            <v>Arrendamiento de equipo de cómputo</v>
          </cell>
        </row>
        <row r="93">
          <cell r="C93">
            <v>3205</v>
          </cell>
          <cell r="D93" t="str">
            <v>Arrendamiento de vehículos</v>
          </cell>
        </row>
        <row r="94">
          <cell r="C94">
            <v>3206</v>
          </cell>
          <cell r="D94" t="str">
            <v>Arrendamientos especiales</v>
          </cell>
        </row>
        <row r="95">
          <cell r="C95">
            <v>3207</v>
          </cell>
          <cell r="D95" t="str">
            <v>Subrogaciones</v>
          </cell>
        </row>
        <row r="97">
          <cell r="C97" t="str">
            <v xml:space="preserve">SERVICIOS DE CAPACITACION, ASESORIA, INFORMATICOS, ESTUDIO E </v>
          </cell>
        </row>
        <row r="98">
          <cell r="C98" t="str">
            <v>INVESTIGACION</v>
          </cell>
        </row>
        <row r="100">
          <cell r="C100">
            <v>3301</v>
          </cell>
          <cell r="D100" t="str">
            <v xml:space="preserve">Servicios de Asesoría </v>
          </cell>
        </row>
        <row r="101">
          <cell r="C101">
            <v>3302</v>
          </cell>
          <cell r="D101" t="str">
            <v>Capacitación Institucional</v>
          </cell>
        </row>
        <row r="102">
          <cell r="C102">
            <v>3303</v>
          </cell>
          <cell r="D102" t="str">
            <v>Estudios Diversos</v>
          </cell>
        </row>
        <row r="103">
          <cell r="C103">
            <v>3304</v>
          </cell>
          <cell r="D103" t="str">
            <v>Capacitación Especializada</v>
          </cell>
        </row>
        <row r="104">
          <cell r="C104" t="str">
            <v>SERVICIOS  COMERCIAL Y BANCARIO</v>
          </cell>
        </row>
        <row r="106">
          <cell r="C106">
            <v>3401</v>
          </cell>
          <cell r="D106" t="str">
            <v>Almacenaje, embalaje y envases</v>
          </cell>
        </row>
        <row r="107">
          <cell r="C107">
            <v>3402</v>
          </cell>
          <cell r="D107" t="str">
            <v>Fletes y maniobras</v>
          </cell>
        </row>
        <row r="108">
          <cell r="C108">
            <v>3403</v>
          </cell>
          <cell r="D108" t="str">
            <v>Servicios de Vigilancia</v>
          </cell>
        </row>
        <row r="109">
          <cell r="C109">
            <v>3404</v>
          </cell>
          <cell r="D109" t="str">
            <v>Servicios de lavandería, limpieza, higiene y fumigación</v>
          </cell>
        </row>
        <row r="110">
          <cell r="C110">
            <v>3405</v>
          </cell>
          <cell r="D110" t="str">
            <v>Seguros</v>
          </cell>
        </row>
        <row r="111">
          <cell r="C111">
            <v>3406</v>
          </cell>
          <cell r="D111" t="str">
            <v xml:space="preserve">Intereses, descuentos y otros servicios bancarios </v>
          </cell>
        </row>
        <row r="112">
          <cell r="C112">
            <v>3407</v>
          </cell>
          <cell r="D112" t="str">
            <v>Patentes, regalias y otros</v>
          </cell>
        </row>
        <row r="113">
          <cell r="C113">
            <v>3408</v>
          </cell>
          <cell r="D113" t="str">
            <v>Diferencias en cambios</v>
          </cell>
        </row>
        <row r="114">
          <cell r="C114">
            <v>3409</v>
          </cell>
          <cell r="D114" t="str">
            <v>Otros impuestos y derechos</v>
          </cell>
        </row>
        <row r="115">
          <cell r="C115">
            <v>3410</v>
          </cell>
          <cell r="D115" t="str">
            <v>Impuestos de importaciones</v>
          </cell>
        </row>
        <row r="116">
          <cell r="C116">
            <v>3411</v>
          </cell>
          <cell r="D116" t="str">
            <v>Impuestos de exportaciones</v>
          </cell>
        </row>
        <row r="117">
          <cell r="C117">
            <v>3412</v>
          </cell>
          <cell r="D117" t="str">
            <v>Comisiones por ventas</v>
          </cell>
        </row>
        <row r="119">
          <cell r="C119" t="str">
            <v>SERVICIOS DE MANTENIMIENTO, CONSERVACION E INSTALACION</v>
          </cell>
        </row>
        <row r="121">
          <cell r="C121">
            <v>3501</v>
          </cell>
          <cell r="D121" t="str">
            <v>Mantenimiento y conservación de mobiliario y equipo de oficina</v>
          </cell>
        </row>
        <row r="122">
          <cell r="C122">
            <v>3502</v>
          </cell>
          <cell r="D122" t="str">
            <v>Mantenimiento y conservación de equipo de cómputo</v>
          </cell>
        </row>
        <row r="123">
          <cell r="C123">
            <v>3503</v>
          </cell>
          <cell r="D123" t="str">
            <v>Mantenimiento y conservación de maquinaria y equipo de transporte</v>
          </cell>
        </row>
        <row r="124">
          <cell r="C124">
            <v>3504</v>
          </cell>
          <cell r="D124" t="str">
            <v>Mantenimiento y conservación de inmuebles e instalaciones fijas</v>
          </cell>
        </row>
        <row r="125">
          <cell r="C125">
            <v>3505</v>
          </cell>
          <cell r="D125" t="str">
            <v>Mantenimiento y conservacion de material y equipo de seguridad pública</v>
          </cell>
        </row>
        <row r="126">
          <cell r="C126">
            <v>3506</v>
          </cell>
          <cell r="D126" t="str">
            <v>Mantenimiento y conservación de maquinaria y equipo de trabajo específico</v>
          </cell>
        </row>
        <row r="128">
          <cell r="C128" t="str">
            <v>SERVICIOS DE DIFUSION E INFORMACION</v>
          </cell>
        </row>
        <row r="130">
          <cell r="C130">
            <v>3601</v>
          </cell>
          <cell r="D130" t="str">
            <v>Gastos de difusión, información y publicaciones oficiales</v>
          </cell>
        </row>
        <row r="131">
          <cell r="C131">
            <v>3602</v>
          </cell>
          <cell r="D131" t="str">
            <v>Impresiones de  papelería oficial</v>
          </cell>
        </row>
        <row r="132">
          <cell r="C132">
            <v>3603</v>
          </cell>
          <cell r="D132" t="str">
            <v>Espectáculos culturales</v>
          </cell>
        </row>
        <row r="133">
          <cell r="C133">
            <v>3604</v>
          </cell>
          <cell r="D133" t="str">
            <v>Servicio de telecomunicaciones</v>
          </cell>
        </row>
        <row r="136">
          <cell r="C136" t="str">
            <v>SERVICIOS DE TRASLADO E INSTALACION</v>
          </cell>
        </row>
        <row r="138">
          <cell r="C138">
            <v>3701</v>
          </cell>
          <cell r="D138" t="str">
            <v xml:space="preserve">Pasajes </v>
          </cell>
        </row>
        <row r="139">
          <cell r="C139">
            <v>3702</v>
          </cell>
          <cell r="D139" t="str">
            <v>Viáticos</v>
          </cell>
        </row>
        <row r="140">
          <cell r="C140">
            <v>3703</v>
          </cell>
          <cell r="D140" t="str">
            <v>Instalación de personal estatal</v>
          </cell>
        </row>
        <row r="141">
          <cell r="C141">
            <v>3704</v>
          </cell>
          <cell r="D141" t="str">
            <v>Traslado de personal</v>
          </cell>
        </row>
        <row r="143">
          <cell r="C143" t="str">
            <v>SERVICIOS OFICIALES</v>
          </cell>
        </row>
        <row r="145">
          <cell r="C145">
            <v>3801</v>
          </cell>
          <cell r="D145" t="str">
            <v>Gastos de ceremonial y de orden social</v>
          </cell>
        </row>
        <row r="146">
          <cell r="C146">
            <v>3802</v>
          </cell>
          <cell r="D146" t="str">
            <v>Congresos, convenciones y exposiciones</v>
          </cell>
        </row>
        <row r="147">
          <cell r="C147">
            <v>3803</v>
          </cell>
          <cell r="D147" t="str">
            <v>Gastos de representación</v>
          </cell>
        </row>
        <row r="150">
          <cell r="C150" t="str">
            <v>SERVICIOS DIVERSOS</v>
          </cell>
        </row>
        <row r="152">
          <cell r="C152">
            <v>3901</v>
          </cell>
          <cell r="D152" t="str">
            <v>Servicios asistenciales</v>
          </cell>
        </row>
        <row r="155">
          <cell r="C155" t="str">
            <v>TRANSFERENCIAS</v>
          </cell>
        </row>
        <row r="156">
          <cell r="C156" t="str">
            <v>EDUCACIONALES</v>
          </cell>
        </row>
        <row r="157">
          <cell r="C157">
            <v>4211</v>
          </cell>
          <cell r="D157" t="str">
            <v>Universidad de Guadalajara</v>
          </cell>
        </row>
        <row r="158">
          <cell r="C158">
            <v>4212</v>
          </cell>
          <cell r="D158" t="str">
            <v>Colegio de Estudios Científicos y Tecnológicos</v>
          </cell>
        </row>
        <row r="159">
          <cell r="C159">
            <v>4213</v>
          </cell>
          <cell r="D159" t="str">
            <v>Colegio de Bachilleres</v>
          </cell>
        </row>
        <row r="160">
          <cell r="C160">
            <v>4214</v>
          </cell>
          <cell r="D160" t="str">
            <v>Instituto de madera Celulosa y Papel</v>
          </cell>
        </row>
        <row r="161">
          <cell r="C161">
            <v>4215</v>
          </cell>
          <cell r="D161" t="str">
            <v>Consejo Estatal para el Fomento Deportivo y el apoyo a la Juventud</v>
          </cell>
        </row>
        <row r="162">
          <cell r="C162">
            <v>4216</v>
          </cell>
          <cell r="D162" t="str">
            <v>Instituto de formación para el trabajo</v>
          </cell>
        </row>
        <row r="163">
          <cell r="C163">
            <v>4217</v>
          </cell>
          <cell r="D163" t="str">
            <v>Comité Administrador del Programa Estatal de Construcción de Escuelas (C.A.P.E.C.E.)</v>
          </cell>
        </row>
        <row r="164">
          <cell r="C164">
            <v>4218</v>
          </cell>
          <cell r="D164" t="str">
            <v>Universidad Tecnológica</v>
          </cell>
        </row>
        <row r="165">
          <cell r="C165" t="str">
            <v>SUBVENCIONES</v>
          </cell>
        </row>
        <row r="166">
          <cell r="C166">
            <v>4301</v>
          </cell>
          <cell r="D166" t="str">
            <v>Pensiones</v>
          </cell>
        </row>
        <row r="167">
          <cell r="C167">
            <v>4302</v>
          </cell>
          <cell r="D167" t="str">
            <v>Funerales</v>
          </cell>
        </row>
        <row r="168">
          <cell r="C168">
            <v>4303</v>
          </cell>
          <cell r="D168" t="str">
            <v>Pagos de defunción</v>
          </cell>
        </row>
        <row r="169">
          <cell r="C169">
            <v>4304</v>
          </cell>
          <cell r="D169" t="str">
            <v>Becas</v>
          </cell>
        </row>
        <row r="170">
          <cell r="C170">
            <v>4305</v>
          </cell>
          <cell r="D170" t="str">
            <v>Ayudas culturales y sociales</v>
          </cell>
        </row>
        <row r="171">
          <cell r="C171">
            <v>4306</v>
          </cell>
          <cell r="D171" t="str">
            <v>Pre y premios</v>
          </cell>
        </row>
        <row r="172">
          <cell r="C172">
            <v>4307</v>
          </cell>
          <cell r="D172" t="str">
            <v>Ayuda a instituciones sin fines de lucro</v>
          </cell>
        </row>
        <row r="173">
          <cell r="C173">
            <v>4308</v>
          </cell>
          <cell r="D173" t="str">
            <v>Ayudas al subsistema transferido integrado</v>
          </cell>
        </row>
        <row r="176">
          <cell r="C176" t="str">
            <v>PARTICIPACIONES</v>
          </cell>
        </row>
        <row r="178">
          <cell r="C178">
            <v>4301</v>
          </cell>
          <cell r="D178" t="str">
            <v>Participaciones a Municipios por Ingresos Estatales</v>
          </cell>
        </row>
        <row r="179">
          <cell r="C179">
            <v>4302</v>
          </cell>
          <cell r="D179" t="str">
            <v>Participaciones a Municipios por Ingresos Federales</v>
          </cell>
        </row>
        <row r="180">
          <cell r="C180" t="str">
            <v>SUBSIDIOS A GASTO CORRIENTE</v>
          </cell>
        </row>
        <row r="182">
          <cell r="C182">
            <v>4401</v>
          </cell>
          <cell r="D182" t="str">
            <v>Subsidios a la agricultura</v>
          </cell>
        </row>
        <row r="183">
          <cell r="C183">
            <v>4402</v>
          </cell>
          <cell r="D183" t="str">
            <v>Subsidios a la industria</v>
          </cell>
        </row>
        <row r="184">
          <cell r="C184">
            <v>4403</v>
          </cell>
          <cell r="D184" t="str">
            <v>Subsidios al comercio y otros servicios</v>
          </cell>
        </row>
        <row r="185">
          <cell r="C185">
            <v>4404</v>
          </cell>
          <cell r="D185" t="str">
            <v>Subsidios a fideicomisos agrícolas</v>
          </cell>
        </row>
        <row r="186">
          <cell r="C186">
            <v>4405</v>
          </cell>
          <cell r="D186" t="str">
            <v>Subsidios a fideicomisos industriales</v>
          </cell>
        </row>
        <row r="187">
          <cell r="C187">
            <v>4406</v>
          </cell>
          <cell r="D187" t="str">
            <v>Subsidios a fideicomisos dedicados al comercio y otros servicios</v>
          </cell>
        </row>
        <row r="188">
          <cell r="C188">
            <v>4407</v>
          </cell>
          <cell r="D188" t="str">
            <v>Subsidios a municipios</v>
          </cell>
        </row>
        <row r="189">
          <cell r="C189">
            <v>4408</v>
          </cell>
          <cell r="D189" t="str">
            <v>Subsidios a organismos y empresas públicas</v>
          </cell>
        </row>
        <row r="190">
          <cell r="C190">
            <v>4409</v>
          </cell>
          <cell r="D190" t="str">
            <v>Subsidios a instituciones privadas sin fines de lucro</v>
          </cell>
        </row>
        <row r="191">
          <cell r="C191">
            <v>4410</v>
          </cell>
          <cell r="D191" t="str">
            <v>Subsidios a  partidos políticos</v>
          </cell>
        </row>
        <row r="192">
          <cell r="C192">
            <v>4411</v>
          </cell>
          <cell r="D192" t="str">
            <v>Subsidios a  promociones diversas</v>
          </cell>
        </row>
        <row r="196">
          <cell r="C196" t="str">
            <v>MOBILIARIO Y EQUIPO DE ADMINISTRACION</v>
          </cell>
        </row>
        <row r="198">
          <cell r="C198">
            <v>5101</v>
          </cell>
          <cell r="D198" t="str">
            <v>Mobiliario</v>
          </cell>
        </row>
        <row r="199">
          <cell r="C199">
            <v>5102</v>
          </cell>
          <cell r="D199" t="str">
            <v>Equipo de administración</v>
          </cell>
        </row>
        <row r="200">
          <cell r="C200">
            <v>5103</v>
          </cell>
          <cell r="D200" t="str">
            <v>Equipo educacional y recreativo</v>
          </cell>
        </row>
        <row r="201">
          <cell r="C201">
            <v>5104</v>
          </cell>
          <cell r="D201" t="str">
            <v>Bienes artísticos y culturales</v>
          </cell>
        </row>
        <row r="202">
          <cell r="C202">
            <v>5105</v>
          </cell>
          <cell r="D202" t="str">
            <v>Adjudicaciones, expropiaciones e indemnizaciones de bienes muebles</v>
          </cell>
        </row>
        <row r="205">
          <cell r="C205" t="str">
            <v xml:space="preserve">MAQUINARIA Y EQUIPO AGROPECUARIO, INDUSTRIAL DE </v>
          </cell>
        </row>
        <row r="206">
          <cell r="C206" t="str">
            <v>COMUNICACION Y VIALIDAD</v>
          </cell>
        </row>
        <row r="208">
          <cell r="C208">
            <v>5201</v>
          </cell>
          <cell r="D208" t="str">
            <v>Maquinaria y equipo agropecuario</v>
          </cell>
        </row>
        <row r="209">
          <cell r="C209">
            <v>5202</v>
          </cell>
          <cell r="D209" t="str">
            <v>Maquinaria y equipo industrial</v>
          </cell>
        </row>
        <row r="210">
          <cell r="C210">
            <v>5203</v>
          </cell>
          <cell r="D210" t="str">
            <v>Maquinaria y equipo de construcción</v>
          </cell>
        </row>
        <row r="211">
          <cell r="C211">
            <v>5204</v>
          </cell>
          <cell r="D211" t="str">
            <v>Equipos de telefonía y telecomunicaciones</v>
          </cell>
        </row>
        <row r="212">
          <cell r="C212">
            <v>5205</v>
          </cell>
          <cell r="D212" t="str">
            <v>Maquinaria y equipo electrónico</v>
          </cell>
        </row>
        <row r="213">
          <cell r="C213">
            <v>5206</v>
          </cell>
          <cell r="D213" t="str">
            <v>Equipo de computación electrónico</v>
          </cell>
        </row>
        <row r="214">
          <cell r="C214">
            <v>5207</v>
          </cell>
          <cell r="D214" t="str">
            <v>Maquinaria y equipo diverso</v>
          </cell>
        </row>
        <row r="215">
          <cell r="C215">
            <v>5208</v>
          </cell>
          <cell r="D215" t="str">
            <v>Equipo para semaforización</v>
          </cell>
        </row>
        <row r="217">
          <cell r="C217" t="str">
            <v>VEHICULOS Y EQUIPO DE TRANSPORTE</v>
          </cell>
        </row>
        <row r="219">
          <cell r="C219">
            <v>5301</v>
          </cell>
          <cell r="D219" t="str">
            <v>Vehículos y equipo terrestre</v>
          </cell>
        </row>
        <row r="220">
          <cell r="C220">
            <v>5302</v>
          </cell>
          <cell r="D220" t="str">
            <v>Vehículos y equipo  marítimo, lacustre y pluvial</v>
          </cell>
        </row>
        <row r="221">
          <cell r="C221">
            <v>5303</v>
          </cell>
          <cell r="D221" t="str">
            <v>Vehículos y equipo de transporte aéreo</v>
          </cell>
        </row>
        <row r="222">
          <cell r="C222">
            <v>5304</v>
          </cell>
          <cell r="D222" t="str">
            <v>Vehículos y equipo auxiliar de transporte</v>
          </cell>
        </row>
        <row r="224">
          <cell r="C224" t="str">
            <v>EQUIPO E INSTRUMENTAL MEDICO</v>
          </cell>
        </row>
        <row r="226">
          <cell r="C226">
            <v>5401</v>
          </cell>
          <cell r="D226" t="str">
            <v>Equipo médico</v>
          </cell>
        </row>
        <row r="227">
          <cell r="C227">
            <v>5402</v>
          </cell>
          <cell r="D227" t="str">
            <v>Instrumental médico</v>
          </cell>
        </row>
        <row r="229">
          <cell r="C229" t="str">
            <v>HERRAMIENTAS Y REFACCIONES</v>
          </cell>
        </row>
        <row r="231">
          <cell r="C231">
            <v>5501</v>
          </cell>
          <cell r="D231" t="str">
            <v>Herramientas y máquinas-herramientas</v>
          </cell>
        </row>
        <row r="232">
          <cell r="C232">
            <v>5502</v>
          </cell>
          <cell r="D232" t="str">
            <v>Refacciones y accesorios mayores</v>
          </cell>
        </row>
        <row r="234">
          <cell r="C234" t="str">
            <v>ANIMALES DE TRABAJO Y REPRODUCCION</v>
          </cell>
        </row>
        <row r="236">
          <cell r="C236">
            <v>5601</v>
          </cell>
          <cell r="D236" t="str">
            <v>Animales de trabajo</v>
          </cell>
        </row>
        <row r="237">
          <cell r="C237">
            <v>5602</v>
          </cell>
          <cell r="D237" t="str">
            <v>Animales de  reproducción</v>
          </cell>
        </row>
        <row r="239">
          <cell r="C239" t="str">
            <v>BIENES INMUEBLES</v>
          </cell>
        </row>
        <row r="241">
          <cell r="C241">
            <v>5701</v>
          </cell>
          <cell r="D241" t="str">
            <v>Edificios y locales</v>
          </cell>
        </row>
        <row r="242">
          <cell r="C242">
            <v>5702</v>
          </cell>
          <cell r="D242" t="str">
            <v>Terrenos</v>
          </cell>
        </row>
        <row r="243">
          <cell r="C243">
            <v>5703</v>
          </cell>
          <cell r="D243" t="str">
            <v>Adjudicaciones, expropiaciones e indemnizaciones de</v>
          </cell>
        </row>
        <row r="244">
          <cell r="D244" t="str">
            <v>inmuebles</v>
          </cell>
        </row>
        <row r="247">
          <cell r="C247" t="str">
            <v>EQUIPO DE SEGURIDAD PUBLICA</v>
          </cell>
        </row>
        <row r="249">
          <cell r="C249">
            <v>5801</v>
          </cell>
          <cell r="D249" t="str">
            <v>Equipo de seguridad pública</v>
          </cell>
        </row>
        <row r="250">
          <cell r="C250">
            <v>5802</v>
          </cell>
          <cell r="D250" t="str">
            <v>Complementarias</v>
          </cell>
        </row>
        <row r="252">
          <cell r="C252" t="str">
            <v>DIVERSOS</v>
          </cell>
        </row>
        <row r="254">
          <cell r="C254">
            <v>5902</v>
          </cell>
          <cell r="D254" t="str">
            <v>Equipamiento (programa de reforma electoral)</v>
          </cell>
        </row>
        <row r="258">
          <cell r="C258" t="str">
            <v>EROGACIONES CONTINGENTES</v>
          </cell>
        </row>
        <row r="260">
          <cell r="C260" t="str">
            <v>EROGACIONES ESPECIALES</v>
          </cell>
        </row>
        <row r="262">
          <cell r="C262">
            <v>8201</v>
          </cell>
          <cell r="D262" t="str">
            <v>Erogaciones complementaria</v>
          </cell>
        </row>
        <row r="263">
          <cell r="C263">
            <v>8202</v>
          </cell>
          <cell r="D263" t="str">
            <v>Erogaciones imprevistas</v>
          </cell>
        </row>
        <row r="264">
          <cell r="C264">
            <v>8203</v>
          </cell>
          <cell r="D264" t="str">
            <v>Erogaciones extraordinarias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GRADO"/>
      <sheetName val="INTEGRADO (gto-op)"/>
      <sheetName val="INTEGRADO (gto-op) (2)"/>
      <sheetName val="FORMATO 6"/>
      <sheetName val="programa"/>
      <sheetName val="proyecto"/>
      <sheetName val="ur"/>
      <sheetName val="ESTRUCTURA"/>
      <sheetName val="Calendarización (2)"/>
      <sheetName val="SUB-TOT POR CAPITULOS"/>
    </sheetNames>
    <sheetDataSet>
      <sheetData sheetId="0"/>
      <sheetData sheetId="1"/>
      <sheetData sheetId="2"/>
      <sheetData sheetId="3"/>
      <sheetData sheetId="4">
        <row r="8">
          <cell r="A8" t="str">
            <v>006</v>
          </cell>
          <cell r="B8" t="str">
            <v>PROMOVER E IMPULSAR  LA PARTICIPACIÓN SOCIAL</v>
          </cell>
        </row>
        <row r="9">
          <cell r="A9" t="str">
            <v>013</v>
          </cell>
          <cell r="B9" t="str">
            <v>DESARROLLO INTEGRAL Y REGIONAL DE JALISCO</v>
          </cell>
        </row>
        <row r="10">
          <cell r="A10" t="str">
            <v>013</v>
          </cell>
          <cell r="B10" t="str">
            <v>DESARROLLO INTEGRAL Y REGIONAL DE JALISCO</v>
          </cell>
        </row>
        <row r="11">
          <cell r="A11" t="str">
            <v>023</v>
          </cell>
          <cell r="B11" t="str">
            <v>EDUCACIÓN JALISCO</v>
          </cell>
        </row>
        <row r="12">
          <cell r="A12" t="str">
            <v>026</v>
          </cell>
          <cell r="B12" t="str">
            <v>PROGRAMA JALISCO DE ABASTO Y ASISTENCIA SOCIAL</v>
          </cell>
        </row>
        <row r="13">
          <cell r="A13" t="str">
            <v>029</v>
          </cell>
          <cell r="B13" t="str">
            <v>DIFUSIÓN Y PROMOCIÓN DEL DEPORTE</v>
          </cell>
        </row>
        <row r="14">
          <cell r="A14" t="str">
            <v>032</v>
          </cell>
          <cell r="B14" t="str">
            <v>CAPACITACIÓN Y DESARROLLO DEL SERVIDOR PÚBLICO</v>
          </cell>
        </row>
        <row r="15">
          <cell r="A15" t="str">
            <v>034</v>
          </cell>
          <cell r="B15" t="str">
            <v>MODERNIZACIÓN TECNOLÓGICA Y DE SISTEMAS DE INFORMACIÓN</v>
          </cell>
        </row>
        <row r="16">
          <cell r="A16" t="str">
            <v>036</v>
          </cell>
          <cell r="B16" t="str">
            <v>ADMINISTRACIÓN GUBERNAMENTAL</v>
          </cell>
        </row>
      </sheetData>
      <sheetData sheetId="5">
        <row r="11">
          <cell r="A11" t="str">
            <v>002</v>
          </cell>
          <cell r="B11" t="str">
            <v>ATENCIÓN A LAS ASOCIACIONES DE PADRES DE FAMILIA</v>
          </cell>
        </row>
        <row r="12">
          <cell r="A12" t="str">
            <v>003</v>
          </cell>
          <cell r="B12" t="str">
            <v>PLANEACIÓN EDUCATIVA REGIONAL</v>
          </cell>
        </row>
        <row r="13">
          <cell r="A13" t="str">
            <v>004</v>
          </cell>
          <cell r="B13" t="str">
            <v>ADMINISTRACIÓN REGIONAL</v>
          </cell>
        </row>
        <row r="14">
          <cell r="A14" t="str">
            <v>005</v>
          </cell>
          <cell r="B14" t="str">
            <v>SUPERVISIÓN Y ASESORÍA EN EDUCACIÓN BÁSICA</v>
          </cell>
        </row>
        <row r="15">
          <cell r="A15" t="str">
            <v>006</v>
          </cell>
          <cell r="B15" t="str">
            <v>ORIENTACIÓN A PADRES DE FAMILIA INDÍGENA SOBRE EDUCACIÓN INICIAL</v>
          </cell>
        </row>
        <row r="16">
          <cell r="A16" t="str">
            <v>007</v>
          </cell>
          <cell r="B16" t="str">
            <v>ORIENTACIÓN A PADRES DE FAMILIA SOBRE EDUCACIÓN INICIAL</v>
          </cell>
        </row>
        <row r="17">
          <cell r="A17" t="str">
            <v>008</v>
          </cell>
          <cell r="B17" t="str">
            <v>CENTROS DE DESARROLLO INFANTIL</v>
          </cell>
        </row>
        <row r="18">
          <cell r="A18" t="str">
            <v>009</v>
          </cell>
          <cell r="B18" t="str">
            <v>ALTERNATIVAS PARA LA EDUCACIÓN PREESCOLAR RURAL</v>
          </cell>
        </row>
        <row r="19">
          <cell r="A19" t="str">
            <v>010</v>
          </cell>
          <cell r="B19" t="str">
            <v>EDUCACIÓN PREESCOLAR GENERAL</v>
          </cell>
        </row>
        <row r="20">
          <cell r="A20" t="str">
            <v>011</v>
          </cell>
          <cell r="B20" t="str">
            <v>EDUCACIÓN PRIMARIA PARA NIÑOS MIGRANTES</v>
          </cell>
        </row>
        <row r="21">
          <cell r="A21" t="str">
            <v>012</v>
          </cell>
          <cell r="B21" t="str">
            <v>EDUCACIÓN PRIMARIA GENERAL</v>
          </cell>
        </row>
        <row r="22">
          <cell r="A22" t="str">
            <v>013</v>
          </cell>
          <cell r="B22" t="str">
            <v>EDUCACIÓN INDÍGENA</v>
          </cell>
        </row>
        <row r="23">
          <cell r="A23" t="str">
            <v>014</v>
          </cell>
          <cell r="B23" t="str">
            <v>APOYO DIDÁCTICO Y TÉCNICO PEDAGÓGICO A LA EDUCACIÓN BÁSICA</v>
          </cell>
        </row>
        <row r="24">
          <cell r="A24" t="str">
            <v>015</v>
          </cell>
          <cell r="B24" t="str">
            <v>RINCONES DE LECTURA</v>
          </cell>
        </row>
        <row r="25">
          <cell r="A25" t="str">
            <v>016</v>
          </cell>
          <cell r="B25" t="str">
            <v>DISTRIBUCIÓN DE LIBROS DE TEXTO GRATUITOS</v>
          </cell>
        </row>
        <row r="26">
          <cell r="A26" t="str">
            <v>017</v>
          </cell>
          <cell r="B26" t="str">
            <v xml:space="preserve"> RECONOCIMIENTOS Y ESTIMULOS PARA ALUMNOS SOBRESALIENTES</v>
          </cell>
        </row>
        <row r="27">
          <cell r="A27" t="str">
            <v>018</v>
          </cell>
          <cell r="B27" t="str">
            <v>ATENCIÓN PREVENTIVA Y COMPENSATORIA</v>
          </cell>
        </row>
        <row r="28">
          <cell r="A28" t="str">
            <v>019</v>
          </cell>
          <cell r="B28" t="str">
            <v xml:space="preserve"> EDUCACIÓN SECUNDARIA</v>
          </cell>
        </row>
        <row r="29">
          <cell r="A29" t="str">
            <v>021</v>
          </cell>
          <cell r="B29" t="str">
            <v>EDUCACIÓN MIGRANTE BINACIONAL</v>
          </cell>
        </row>
        <row r="30">
          <cell r="A30" t="str">
            <v>022</v>
          </cell>
          <cell r="B30" t="str">
            <v>CARRERA MAGISTERIAL</v>
          </cell>
        </row>
        <row r="31">
          <cell r="A31" t="str">
            <v>023</v>
          </cell>
          <cell r="B31" t="str">
            <v>BECAS PARA EDUCACIÓN BÁSICA</v>
          </cell>
        </row>
        <row r="32">
          <cell r="A32" t="str">
            <v>024</v>
          </cell>
          <cell r="B32" t="str">
            <v>INTERNADOS EN EDUCACIÓN PRIMARIA</v>
          </cell>
        </row>
        <row r="33">
          <cell r="A33" t="str">
            <v>025</v>
          </cell>
          <cell r="B33" t="str">
            <v>EDUCACIÓN NORMAL</v>
          </cell>
        </row>
        <row r="34">
          <cell r="A34" t="str">
            <v>026</v>
          </cell>
          <cell r="B34" t="str">
            <v>EDUCACIÓN SUPERIOR PEDAGÓGICA ( UPN )</v>
          </cell>
        </row>
        <row r="35">
          <cell r="A35" t="str">
            <v>027</v>
          </cell>
          <cell r="B35" t="str">
            <v>BECAS PARA EDUCACIÓN NORMAL</v>
          </cell>
        </row>
        <row r="36">
          <cell r="A36" t="str">
            <v>030</v>
          </cell>
          <cell r="B36" t="str">
            <v>EDUCACIÓN PARA ADULTOS</v>
          </cell>
        </row>
        <row r="37">
          <cell r="A37" t="str">
            <v>032</v>
          </cell>
          <cell r="B37" t="str">
            <v>INTERVENCIÓN PSICOPEDAGÓGICA EN ESCUELAS DE EDUCACIÓN BÁSICA</v>
          </cell>
        </row>
        <row r="38">
          <cell r="A38" t="str">
            <v>033</v>
          </cell>
          <cell r="B38" t="str">
            <v>EDUCACIÓN ESPECIAL</v>
          </cell>
        </row>
        <row r="39">
          <cell r="A39" t="str">
            <v>034</v>
          </cell>
          <cell r="B39" t="str">
            <v>SISTEMA DE INSCRIPCIONES EN LA EDUCACIÓN BÁSICA</v>
          </cell>
        </row>
        <row r="40">
          <cell r="A40" t="str">
            <v>035</v>
          </cell>
          <cell r="B40" t="str">
            <v>INTEGRACIÓN DEL SISTEMA DE ESTADÍSTICAS CONTINUAS</v>
          </cell>
        </row>
        <row r="41">
          <cell r="A41" t="str">
            <v>037</v>
          </cell>
          <cell r="B41" t="str">
            <v>EQUIPAMIENTO ESCOLAR PARA LA EDUCACIÓN BÁSICA</v>
          </cell>
        </row>
        <row r="42">
          <cell r="A42" t="str">
            <v>038</v>
          </cell>
          <cell r="B42" t="str">
            <v>MANTENIMIENTO DE INMUEBLES ESCOLARES</v>
          </cell>
        </row>
        <row r="43">
          <cell r="A43" t="str">
            <v>042</v>
          </cell>
          <cell r="B43" t="str">
            <v>PROMOCIÓN DE LA SALUD, SEGURIDAD E HIGIENE ESCOLAR</v>
          </cell>
        </row>
        <row r="44">
          <cell r="A44" t="str">
            <v>044</v>
          </cell>
          <cell r="B44" t="str">
            <v>EDUCACIÓN FÍSICA Y DEPORTIVA EN LA EDUCACIÓN BÁSICA</v>
          </cell>
        </row>
        <row r="45">
          <cell r="A45" t="str">
            <v>046</v>
          </cell>
          <cell r="B45" t="str">
            <v>CAPACITACIÓN Y DESARROLLO DEL MAGISTERIO</v>
          </cell>
        </row>
        <row r="46">
          <cell r="A46" t="str">
            <v>047</v>
          </cell>
          <cell r="B46" t="str">
            <v>MODERNIZACIÓN Y ACTUALIZACIÓN DE SISTEMAS DE INFORMACIÓN</v>
          </cell>
        </row>
        <row r="47">
          <cell r="A47" t="str">
            <v>049</v>
          </cell>
          <cell r="B47" t="str">
            <v>ADMINISTRACIÓN CENTRAL DE LA SECRETARÍA DE EDUCACIÓN</v>
          </cell>
        </row>
      </sheetData>
      <sheetData sheetId="6">
        <row r="8">
          <cell r="A8" t="str">
            <v>00399</v>
          </cell>
          <cell r="B8" t="str">
            <v>DIRECCIÓN DE APOYOS AUDIOVISUALES PARA LA EDUCACIÓN</v>
          </cell>
        </row>
        <row r="9">
          <cell r="A9" t="str">
            <v>00412</v>
          </cell>
          <cell r="B9" t="str">
            <v>COORDINACIÓN GENERAL DEL SUBSISTEMA INTEGRADO</v>
          </cell>
        </row>
        <row r="10">
          <cell r="A10" t="str">
            <v>00415</v>
          </cell>
          <cell r="B10" t="str">
            <v>DIRECCIÓN DE PROGRAMACIÓN Y PRESUPUESTO</v>
          </cell>
        </row>
        <row r="11">
          <cell r="A11" t="str">
            <v>00418</v>
          </cell>
          <cell r="B11" t="str">
            <v>COORDINACIÓN DE EDUCACIÓN BÁSICA</v>
          </cell>
        </row>
        <row r="12">
          <cell r="A12" t="str">
            <v>00419</v>
          </cell>
          <cell r="B12" t="str">
            <v>DIRECCIÓN DE EDUCACIÓN INICIAL</v>
          </cell>
        </row>
        <row r="13">
          <cell r="A13" t="str">
            <v>00420</v>
          </cell>
          <cell r="B13" t="str">
            <v>DIRECCIÓN DE EDUCACIÓN PREESCOLAR</v>
          </cell>
        </row>
        <row r="14">
          <cell r="A14" t="str">
            <v>00421</v>
          </cell>
          <cell r="B14" t="str">
            <v>DIRECCIÓN DE EDUCACIÓN PRIMARIA</v>
          </cell>
        </row>
        <row r="15">
          <cell r="A15" t="str">
            <v>00422</v>
          </cell>
          <cell r="B15" t="str">
            <v>DIRECCIÓN DE SECUNDARIAS GENERALES</v>
          </cell>
        </row>
        <row r="16">
          <cell r="A16" t="str">
            <v>00423</v>
          </cell>
          <cell r="B16" t="str">
            <v>DIRECCIÓN DE SECUNDARIAS TÉCNICAS</v>
          </cell>
        </row>
        <row r="17">
          <cell r="A17" t="str">
            <v>00424</v>
          </cell>
          <cell r="B17" t="str">
            <v>DIRECCIÓN DE TELESECUNDARIAS</v>
          </cell>
        </row>
        <row r="18">
          <cell r="A18" t="str">
            <v>00425</v>
          </cell>
          <cell r="B18" t="str">
            <v>DIRECCIÓN DE EDUCACIÓN ESPECIAL</v>
          </cell>
        </row>
        <row r="19">
          <cell r="A19" t="str">
            <v>00426</v>
          </cell>
          <cell r="B19" t="str">
            <v>DIRECCIÓN DE EDUCACIÓN INDÍGENA</v>
          </cell>
        </row>
        <row r="20">
          <cell r="A20" t="str">
            <v>00427</v>
          </cell>
          <cell r="B20" t="str">
            <v>DIRECCIÓN DE EDUCACIÓN FÍSICA Y DEPORTE</v>
          </cell>
        </row>
        <row r="21">
          <cell r="A21" t="str">
            <v>00428</v>
          </cell>
          <cell r="B21" t="str">
            <v>COORDINACIÓN DE FORMACIÓN Y ACTUALIZACIÓN DE DOCENTES</v>
          </cell>
        </row>
        <row r="22">
          <cell r="A22" t="str">
            <v>00430</v>
          </cell>
          <cell r="B22" t="str">
            <v>DIRECCIÓN DE EDUCACIÓN NORMAL</v>
          </cell>
        </row>
        <row r="23">
          <cell r="A23" t="str">
            <v>00431</v>
          </cell>
          <cell r="B23" t="str">
            <v>DIRECCIÓN DE ACTUALIZACIÓN Y SUPERACIÓN MEGISTERIAL</v>
          </cell>
        </row>
        <row r="24">
          <cell r="A24" t="str">
            <v>00432</v>
          </cell>
          <cell r="B24" t="str">
            <v>DIRECCIÓN ADMINISTRATIVA DE LA UNIVERSIDAD PEDAGÓGICA NACIONAL</v>
          </cell>
        </row>
        <row r="25">
          <cell r="A25" t="str">
            <v>00434</v>
          </cell>
          <cell r="B25" t="str">
            <v>DIRECCIÓN DE ATENCIÓN  A PADRES DE FAMILIA</v>
          </cell>
        </row>
        <row r="26">
          <cell r="A26" t="str">
            <v>00435</v>
          </cell>
          <cell r="B26" t="str">
            <v>DIRECCIÓN DE EDUCACIÓN PARA LA HIGIENE</v>
          </cell>
        </row>
        <row r="27">
          <cell r="A27" t="str">
            <v>00436</v>
          </cell>
          <cell r="B27" t="str">
            <v>COORDINACIÓN DE SERVICIOS REGIONALES</v>
          </cell>
        </row>
        <row r="28">
          <cell r="A28" t="str">
            <v>00437</v>
          </cell>
          <cell r="B28" t="str">
            <v>COORDINACIÓN ADMINISTRATIVA</v>
          </cell>
        </row>
        <row r="29">
          <cell r="A29" t="str">
            <v>00438</v>
          </cell>
          <cell r="B29" t="str">
            <v>COORDINACIÓN DE CARRERA MAGISTERIAL</v>
          </cell>
        </row>
        <row r="30">
          <cell r="A30" t="str">
            <v>00440</v>
          </cell>
          <cell r="B30" t="str">
            <v>DIRECIÓN DE RECURSOS MATERIALES</v>
          </cell>
        </row>
        <row r="31">
          <cell r="A31" t="str">
            <v>00442</v>
          </cell>
          <cell r="B31" t="str">
            <v>DIRECCIÓN DE INFORMÁTICA</v>
          </cell>
        </row>
        <row r="32">
          <cell r="A32" t="str">
            <v>00445</v>
          </cell>
          <cell r="B32" t="str">
            <v>DIRECCIÓN DE PROYECTOS ESPECIALES</v>
          </cell>
        </row>
        <row r="33">
          <cell r="A33" t="str">
            <v>00446</v>
          </cell>
          <cell r="B33" t="str">
            <v>COORDINACIÓN DE DESARROLLO DE RECURSOS HUMANOS Y TEC.</v>
          </cell>
        </row>
      </sheetData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"/>
    </sheetNames>
    <sheetDataSet>
      <sheetData sheetId="0">
        <row r="9">
          <cell r="A9">
            <v>200</v>
          </cell>
          <cell r="C9" t="str">
            <v>COORDINACION GENERAL DEL SUBSISTEMA INTEGRADO</v>
          </cell>
        </row>
        <row r="10">
          <cell r="A10">
            <v>210</v>
          </cell>
          <cell r="C10" t="str">
            <v>COORDINACION DE PLANEACION EDUCATIVA</v>
          </cell>
        </row>
        <row r="11">
          <cell r="A11">
            <v>220</v>
          </cell>
          <cell r="C11" t="str">
            <v>COORDINACION DE EDUCACION BASICA</v>
          </cell>
        </row>
        <row r="12">
          <cell r="A12">
            <v>230</v>
          </cell>
          <cell r="C12" t="str">
            <v>COORDINACION DE FORMACION Y ACT. DE DOCENTES</v>
          </cell>
        </row>
        <row r="13">
          <cell r="A13">
            <v>240</v>
          </cell>
          <cell r="C13" t="str">
            <v>COORDINACION DE EDUCACION EXTRAESCOLAR</v>
          </cell>
        </row>
        <row r="14">
          <cell r="A14">
            <v>250</v>
          </cell>
          <cell r="C14" t="str">
            <v>COORDINACION DE SERVICIOS REGIONALES</v>
          </cell>
        </row>
        <row r="15">
          <cell r="A15">
            <v>260</v>
          </cell>
          <cell r="C15" t="str">
            <v>COORDINACION ADMINISTRATIVA</v>
          </cell>
        </row>
        <row r="16">
          <cell r="A16">
            <v>270</v>
          </cell>
          <cell r="C16" t="str">
            <v>COORDINACION DE DESARROLLO DE RECURSOS HUMANOS Y TEC.</v>
          </cell>
        </row>
        <row r="17">
          <cell r="A17">
            <v>280</v>
          </cell>
          <cell r="C17" t="str">
            <v>DIRECCION GENERAL DE SERV. JURIDICOS</v>
          </cell>
        </row>
        <row r="18">
          <cell r="A18">
            <v>211</v>
          </cell>
          <cell r="C18" t="str">
            <v>DIRECCION DE ESTADISTICA</v>
          </cell>
        </row>
        <row r="19">
          <cell r="A19">
            <v>212</v>
          </cell>
          <cell r="C19" t="str">
            <v>DIRECCION DE PROGRAMACION Y PRESUPUESTO</v>
          </cell>
        </row>
        <row r="20">
          <cell r="A20">
            <v>213</v>
          </cell>
          <cell r="C20" t="str">
            <v>DIRECCION DE REGISTRO Y CERTIFICACION</v>
          </cell>
        </row>
        <row r="21">
          <cell r="A21">
            <v>214</v>
          </cell>
          <cell r="C21" t="str">
            <v>DIRECCION DE ANALISIS Y EVALUACION</v>
          </cell>
        </row>
        <row r="22">
          <cell r="A22">
            <v>221</v>
          </cell>
          <cell r="C22" t="str">
            <v>DIRECCION DE EDUCACIÓN INICIAL</v>
          </cell>
        </row>
        <row r="23">
          <cell r="A23">
            <v>222</v>
          </cell>
          <cell r="C23" t="str">
            <v>DIRECCION DE EDUCACION PREESCOLAR</v>
          </cell>
        </row>
        <row r="24">
          <cell r="A24">
            <v>223</v>
          </cell>
          <cell r="C24" t="str">
            <v>DIRECCION DE EDUCACION PRIMARIA</v>
          </cell>
        </row>
        <row r="25">
          <cell r="A25">
            <v>224</v>
          </cell>
          <cell r="C25" t="str">
            <v>DIRECCION DE SECUNDARIAS GENERALES</v>
          </cell>
        </row>
        <row r="26">
          <cell r="A26">
            <v>225</v>
          </cell>
          <cell r="C26" t="str">
            <v>DIRECCION DE SECUNDARIAS TECNICAS</v>
          </cell>
        </row>
        <row r="27">
          <cell r="A27">
            <v>226</v>
          </cell>
          <cell r="C27" t="str">
            <v>DIRECCION DE TELESECUNDARIAS</v>
          </cell>
        </row>
        <row r="28">
          <cell r="A28">
            <v>227</v>
          </cell>
          <cell r="C28" t="str">
            <v>DIRECCION DE EDUCACION ESPECIAL</v>
          </cell>
        </row>
        <row r="29">
          <cell r="A29">
            <v>228</v>
          </cell>
          <cell r="C29" t="str">
            <v>DIRECCION DE EDUCACION INDIGENA</v>
          </cell>
        </row>
        <row r="30">
          <cell r="A30">
            <v>229</v>
          </cell>
          <cell r="C30" t="str">
            <v>DIRECCION DE EDUCACION FISICA</v>
          </cell>
        </row>
        <row r="31">
          <cell r="A31">
            <v>231</v>
          </cell>
          <cell r="C31" t="str">
            <v>DIRECCION DE EDUC. MEDIA SUPERIOR</v>
          </cell>
        </row>
        <row r="32">
          <cell r="A32">
            <v>232</v>
          </cell>
          <cell r="C32" t="str">
            <v>DIRECCION DE EDUCACION NORMAL</v>
          </cell>
        </row>
        <row r="33">
          <cell r="A33">
            <v>233</v>
          </cell>
          <cell r="C33" t="str">
            <v>DIRECCION DE ACTUALIZACION Y SUP. MAGISTERIAL</v>
          </cell>
        </row>
        <row r="34">
          <cell r="A34">
            <v>234</v>
          </cell>
          <cell r="C34" t="str">
            <v>DIRECCION ADMINISTRATIVA DE LA U.P.N.</v>
          </cell>
        </row>
        <row r="35">
          <cell r="A35">
            <v>241</v>
          </cell>
          <cell r="C35" t="str">
            <v>DIRECCION DE ATENCION A PADRES DE FAMILIA</v>
          </cell>
        </row>
        <row r="36">
          <cell r="A36">
            <v>242</v>
          </cell>
          <cell r="C36" t="str">
            <v>DIRECCION DE EDUC. PARA LA HIGIENE</v>
          </cell>
        </row>
        <row r="37">
          <cell r="A37">
            <v>243</v>
          </cell>
          <cell r="C37" t="str">
            <v>DIRECCION DE PROYECTOS ESPECIALES</v>
          </cell>
        </row>
        <row r="38">
          <cell r="A38">
            <v>261</v>
          </cell>
          <cell r="C38" t="str">
            <v>COORDINACION DE CARRERA MAGISTERIAL</v>
          </cell>
        </row>
        <row r="39">
          <cell r="A39">
            <v>262</v>
          </cell>
          <cell r="C39" t="str">
            <v>DIRECCION DE PERSONAL Y RELACIONES LABORALES</v>
          </cell>
        </row>
        <row r="40">
          <cell r="A40">
            <v>263</v>
          </cell>
          <cell r="C40" t="str">
            <v>DIRECCION DE RECURSOS MATERIALES</v>
          </cell>
        </row>
        <row r="41">
          <cell r="A41">
            <v>264</v>
          </cell>
          <cell r="C41" t="str">
            <v>DIRECCION DE RECURSOS FINANCIEROS</v>
          </cell>
        </row>
        <row r="42">
          <cell r="A42">
            <v>265</v>
          </cell>
          <cell r="C42" t="str">
            <v>DIRECCION DE INFORMATICA</v>
          </cell>
        </row>
        <row r="43">
          <cell r="A43">
            <v>263</v>
          </cell>
          <cell r="C43" t="str">
            <v>CARRERA MAGISTERIAL</v>
          </cell>
        </row>
        <row r="44">
          <cell r="A44">
            <v>264</v>
          </cell>
          <cell r="C44" t="str">
            <v>DIRECCION DE PERSONAL</v>
          </cell>
        </row>
        <row r="45">
          <cell r="A45">
            <v>265</v>
          </cell>
          <cell r="C45" t="str">
            <v>DIRECCION DE RECURSOS MATERIALES</v>
          </cell>
        </row>
        <row r="46">
          <cell r="A46">
            <v>266</v>
          </cell>
          <cell r="C46" t="str">
            <v>DIRECCION DE RECURSOS FINANCIEROS</v>
          </cell>
        </row>
        <row r="47">
          <cell r="A47">
            <v>267</v>
          </cell>
          <cell r="C47" t="str">
            <v>DIRECCION DE INFORMATICA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-01"/>
    </sheetNames>
    <sheetDataSet>
      <sheetData sheetId="0">
        <row r="18">
          <cell r="F18" t="str">
            <v>001</v>
          </cell>
          <cell r="K18" t="str">
            <v>ADMINISTRACION CENTRAL</v>
          </cell>
        </row>
        <row r="19">
          <cell r="F19" t="str">
            <v>002</v>
          </cell>
          <cell r="K19" t="str">
            <v>ADMINISTRACION REGIONAL</v>
          </cell>
        </row>
        <row r="20">
          <cell r="F20" t="str">
            <v>003</v>
          </cell>
          <cell r="K20" t="str">
            <v>ADMINISTRACION DE LAS UNIDADES UPN</v>
          </cell>
        </row>
        <row r="21">
          <cell r="F21" t="str">
            <v>004</v>
          </cell>
          <cell r="K21" t="str">
            <v>APOYO A PROGRAMAS EDUATIVOS</v>
          </cell>
        </row>
        <row r="22">
          <cell r="F22" t="str">
            <v>005</v>
          </cell>
          <cell r="K22" t="str">
            <v>REDES DE COMPUTACION INSTITUCIONAL</v>
          </cell>
        </row>
        <row r="23">
          <cell r="F23" t="str">
            <v>006</v>
          </cell>
          <cell r="K23" t="str">
            <v>SISTEMA INTEGRAL DE ADMINISTRACION DE PERSONAL</v>
          </cell>
        </row>
        <row r="24">
          <cell r="F24" t="str">
            <v>007</v>
          </cell>
          <cell r="K24" t="str">
            <v>INSCRIPCIONES EN FEBRERO</v>
          </cell>
        </row>
        <row r="25">
          <cell r="F25" t="str">
            <v>008</v>
          </cell>
          <cell r="K25" t="str">
            <v>HOMOLOGACION</v>
          </cell>
        </row>
        <row r="28">
          <cell r="G28" t="str">
            <v>POLITICA Y PLANEACION ECONOMICA Y SOCIAL</v>
          </cell>
        </row>
        <row r="29">
          <cell r="H29" t="str">
            <v>SOCIAL</v>
          </cell>
        </row>
        <row r="30">
          <cell r="I30" t="str">
            <v>POLITICA Y PLANEAC. DEL DES. DE LA EDUC., CULTURA RECREACION Y DEPORTE</v>
          </cell>
        </row>
        <row r="31">
          <cell r="J31" t="str">
            <v>PLANEACION, PROGRAMACION Y PRESUPUESTACION</v>
          </cell>
        </row>
        <row r="32">
          <cell r="F32" t="str">
            <v>009</v>
          </cell>
          <cell r="K32" t="str">
            <v>MICROPLANEACION</v>
          </cell>
        </row>
        <row r="36">
          <cell r="G36" t="str">
            <v>FOMENTO Y REGULACION</v>
          </cell>
        </row>
        <row r="37">
          <cell r="H37" t="str">
            <v>SOCIAL</v>
          </cell>
        </row>
        <row r="38">
          <cell r="I38" t="str">
            <v>FOMENTO Y REGULACION DE CAPACITACION P/ LOS TRAB.</v>
          </cell>
        </row>
        <row r="39">
          <cell r="J39" t="str">
            <v>CAPACITACION A SERVIDORES PUBLICOS</v>
          </cell>
        </row>
        <row r="40">
          <cell r="F40" t="str">
            <v>010</v>
          </cell>
          <cell r="K40" t="str">
            <v>ACTUALIZACION DEL MAGISTERIO</v>
          </cell>
        </row>
        <row r="44">
          <cell r="I44" t="str">
            <v>FOMENTO Y REGULACION DE LA EDUCACION, CULTURA, DEPORTE Y RECREACION</v>
          </cell>
        </row>
        <row r="45">
          <cell r="J45" t="str">
            <v>FOMENTO, NORMATIVIDAD, CONTROL Y EVALUACION DE LA EDUCACION</v>
          </cell>
        </row>
        <row r="46">
          <cell r="F46" t="str">
            <v>011</v>
          </cell>
          <cell r="K46" t="str">
            <v>SISTEMA ESTATAL DE EVALUACION EDUCATIVA</v>
          </cell>
        </row>
        <row r="48">
          <cell r="G48" t="str">
            <v>DESARROLLO SOCIAL</v>
          </cell>
        </row>
        <row r="49">
          <cell r="H49" t="str">
            <v>SERVICIOS EDUCATIVOS</v>
          </cell>
        </row>
        <row r="50">
          <cell r="I50" t="str">
            <v>EDUCACION BASICA</v>
          </cell>
        </row>
        <row r="51">
          <cell r="J51" t="str">
            <v>EDUCACION PREESCOLAR GENERAL</v>
          </cell>
        </row>
        <row r="52">
          <cell r="F52" t="str">
            <v>012</v>
          </cell>
          <cell r="K52" t="str">
            <v>CENTRO DE AT'N. PREV. EN EDUC. PREESC.</v>
          </cell>
        </row>
        <row r="53">
          <cell r="F53" t="str">
            <v>013</v>
          </cell>
          <cell r="K53" t="str">
            <v>PREESCOLAR GENERAL</v>
          </cell>
        </row>
        <row r="54">
          <cell r="F54" t="str">
            <v>014</v>
          </cell>
          <cell r="K54" t="str">
            <v>DIFUSION DEL PROGRAMA DE EDUCACION PREESCOLAR</v>
          </cell>
        </row>
        <row r="55">
          <cell r="F55" t="str">
            <v>015</v>
          </cell>
          <cell r="K55" t="str">
            <v>SUPERVISION Y ASESORIA EN EDUCACION PREESCOLAR</v>
          </cell>
        </row>
        <row r="56">
          <cell r="J56" t="str">
            <v>EDUCACION PREESCOLAR RURAL</v>
          </cell>
        </row>
        <row r="57">
          <cell r="F57" t="str">
            <v>016</v>
          </cell>
          <cell r="K57" t="str">
            <v>ALTERNATIVAS PARA LA EDUC. PREESC. RURAL</v>
          </cell>
        </row>
        <row r="58">
          <cell r="J58" t="str">
            <v>EDUCACION PREESCOLAR INDIGENA</v>
          </cell>
        </row>
        <row r="59">
          <cell r="F59" t="str">
            <v>017</v>
          </cell>
          <cell r="K59" t="str">
            <v>PREESCOLAR INDIGENA</v>
          </cell>
        </row>
        <row r="60">
          <cell r="J60" t="str">
            <v>EDUCACION PRIMARIA GENERAL</v>
          </cell>
        </row>
        <row r="61">
          <cell r="F61" t="str">
            <v>018</v>
          </cell>
          <cell r="K61" t="str">
            <v>RECONOCIMIENTOS Y ESTIMULOS P/ALUMNOS</v>
          </cell>
        </row>
        <row r="62">
          <cell r="F62" t="str">
            <v>019</v>
          </cell>
          <cell r="K62" t="str">
            <v>SUPERVISION Y ASESORIA EN EDUC. PRIMARIA</v>
          </cell>
        </row>
        <row r="63">
          <cell r="F63" t="str">
            <v>020</v>
          </cell>
          <cell r="K63" t="str">
            <v>P R O N A L E E S   ( PALEM )</v>
          </cell>
        </row>
        <row r="64">
          <cell r="F64" t="str">
            <v>021</v>
          </cell>
          <cell r="K64" t="str">
            <v>RINCONES DE LECTURA</v>
          </cell>
        </row>
        <row r="65">
          <cell r="F65" t="str">
            <v>022</v>
          </cell>
          <cell r="K65" t="str">
            <v>PRIMARIA GENERAL</v>
          </cell>
        </row>
        <row r="66">
          <cell r="F66" t="str">
            <v>023</v>
          </cell>
          <cell r="K66" t="str">
            <v>ATENCION PREVENTIVA Y COMPENSATORIA</v>
          </cell>
        </row>
        <row r="67">
          <cell r="F67" t="str">
            <v>024</v>
          </cell>
          <cell r="K67" t="str">
            <v>CARRERA MAGISTERIAL (ESTATAL)</v>
          </cell>
        </row>
        <row r="68">
          <cell r="J68" t="str">
            <v>EDUCACION PRIMARIA RURAL</v>
          </cell>
        </row>
        <row r="69">
          <cell r="F69" t="str">
            <v>025</v>
          </cell>
          <cell r="K69" t="str">
            <v>ARRAIGO DEL MAESTRO EN EL MEDIO RURAL E INDIGENA</v>
          </cell>
        </row>
        <row r="70">
          <cell r="F70" t="str">
            <v>026</v>
          </cell>
          <cell r="K70" t="str">
            <v>PRIMARIA PARA NIÑOS MIGRANTES</v>
          </cell>
        </row>
        <row r="71">
          <cell r="J71" t="str">
            <v>EDUCACION PRIMARIA INDIGENA</v>
          </cell>
        </row>
        <row r="72">
          <cell r="F72" t="str">
            <v>027</v>
          </cell>
          <cell r="K72" t="str">
            <v>PRIMARIA INDIGENA</v>
          </cell>
        </row>
        <row r="73">
          <cell r="F73" t="str">
            <v>028</v>
          </cell>
          <cell r="K73" t="str">
            <v>SUPERVISION Y ASESORIA EN PRIMARIA INDIGENA</v>
          </cell>
        </row>
        <row r="74">
          <cell r="J74" t="str">
            <v>EDUCACION SECUNDARIA GENERAL</v>
          </cell>
        </row>
        <row r="75">
          <cell r="F75" t="str">
            <v>029</v>
          </cell>
          <cell r="K75" t="str">
            <v>SUPERVISION Y ASES. EN EDUC. SEC. GRAL.</v>
          </cell>
        </row>
        <row r="76">
          <cell r="F76" t="str">
            <v>030</v>
          </cell>
          <cell r="K76" t="str">
            <v>SECUNDARIA GENERAL</v>
          </cell>
        </row>
        <row r="77">
          <cell r="J77" t="str">
            <v>EDUCACION SECUNDARIA TECNICA</v>
          </cell>
        </row>
        <row r="78">
          <cell r="F78" t="str">
            <v>031</v>
          </cell>
          <cell r="K78" t="str">
            <v>SUPERVISION Y ASESORIA EN EDUC. SEC. TEC.</v>
          </cell>
        </row>
        <row r="79">
          <cell r="F79" t="str">
            <v>032</v>
          </cell>
          <cell r="K79" t="str">
            <v>SECUNDARIA TECNICA</v>
          </cell>
        </row>
        <row r="80">
          <cell r="J80" t="str">
            <v>EDUCACION TELESECUNDARIA</v>
          </cell>
        </row>
        <row r="81">
          <cell r="F81" t="str">
            <v>033</v>
          </cell>
          <cell r="K81" t="str">
            <v>SUPERVISION Y ASESORIA EN TELESEC.</v>
          </cell>
        </row>
        <row r="82">
          <cell r="F82" t="str">
            <v>034</v>
          </cell>
          <cell r="K82" t="str">
            <v>TELESECUNDARIA</v>
          </cell>
        </row>
        <row r="83">
          <cell r="J83" t="str">
            <v>EDUCACION FISICA PARA LA EDUCACION BASICA</v>
          </cell>
        </row>
        <row r="84">
          <cell r="F84" t="str">
            <v>035</v>
          </cell>
          <cell r="K84" t="str">
            <v>EDUCACION FISICA EN PREESCOLAR</v>
          </cell>
        </row>
        <row r="85">
          <cell r="F85" t="str">
            <v>036</v>
          </cell>
          <cell r="K85" t="str">
            <v>EDUCACION FISICA EN PRIMARIA</v>
          </cell>
        </row>
        <row r="88">
          <cell r="I88" t="str">
            <v>EDUCACION SUPERIOR</v>
          </cell>
        </row>
        <row r="89">
          <cell r="J89" t="str">
            <v>EDUCACION SUPERIOR PEDAGOGICA</v>
          </cell>
        </row>
        <row r="90">
          <cell r="F90" t="str">
            <v>037</v>
          </cell>
          <cell r="K90" t="str">
            <v>DIFUSION Y EXTENSION UNIVERSITARIA</v>
          </cell>
        </row>
        <row r="91">
          <cell r="F91" t="str">
            <v>038</v>
          </cell>
          <cell r="K91" t="str">
            <v>MEJORAMIENTO DE BIBLIOTECAS</v>
          </cell>
        </row>
        <row r="92">
          <cell r="F92" t="str">
            <v>039</v>
          </cell>
          <cell r="K92" t="str">
            <v>INVESTIGACION DE CIENCIAS DE LA E. UPN</v>
          </cell>
        </row>
        <row r="93">
          <cell r="F93" t="str">
            <v>040</v>
          </cell>
          <cell r="K93" t="str">
            <v>CENTROS DE MAESTROS</v>
          </cell>
        </row>
        <row r="94">
          <cell r="F94" t="str">
            <v>041</v>
          </cell>
          <cell r="K94" t="str">
            <v>CEDERHTEJ</v>
          </cell>
        </row>
        <row r="95">
          <cell r="F95" t="str">
            <v>042</v>
          </cell>
          <cell r="K95" t="str">
            <v>NORMAL EDUACION PREESCOLAR</v>
          </cell>
        </row>
        <row r="96">
          <cell r="F96" t="str">
            <v>043</v>
          </cell>
          <cell r="K96" t="str">
            <v>NORMAL EDUCACION PRIMARIA</v>
          </cell>
        </row>
        <row r="97">
          <cell r="F97" t="str">
            <v>044</v>
          </cell>
          <cell r="K97" t="str">
            <v>NORMAL RURAL</v>
          </cell>
        </row>
        <row r="98">
          <cell r="F98" t="str">
            <v>045</v>
          </cell>
          <cell r="K98" t="str">
            <v>EDUC. SUPERIOR PEDAGOGICA  (UPN)</v>
          </cell>
        </row>
        <row r="99">
          <cell r="F99" t="str">
            <v>046</v>
          </cell>
          <cell r="K99" t="str">
            <v>NORMAL DE  ESPECIALIZACION</v>
          </cell>
        </row>
        <row r="102">
          <cell r="I102" t="str">
            <v>EDUCACION DE POSGRADO</v>
          </cell>
        </row>
        <row r="103">
          <cell r="J103" t="str">
            <v>EDUCACION DE POSGRADO PEDAGOGICO</v>
          </cell>
        </row>
        <row r="104">
          <cell r="F104" t="str">
            <v>047</v>
          </cell>
          <cell r="K104" t="str">
            <v>EDUCACION DE POSGRADO PEDAGOGICO</v>
          </cell>
        </row>
        <row r="107">
          <cell r="I107" t="str">
            <v>EDUCACION EXTRAESCOLAR</v>
          </cell>
        </row>
        <row r="108">
          <cell r="J108" t="str">
            <v>EDUCACION INICIAL</v>
          </cell>
        </row>
        <row r="109">
          <cell r="F109" t="str">
            <v>048</v>
          </cell>
          <cell r="K109" t="str">
            <v>SUPERVISION Y ASESORIA EN EDUCACION INI.</v>
          </cell>
        </row>
        <row r="110">
          <cell r="F110" t="str">
            <v>049</v>
          </cell>
          <cell r="K110" t="str">
            <v>CENTRO DE DESARROLLO INFANTIL</v>
          </cell>
        </row>
        <row r="111">
          <cell r="F111" t="str">
            <v>050</v>
          </cell>
          <cell r="K111" t="str">
            <v>ORIENTACION A PADRES DE FAMILIA</v>
          </cell>
        </row>
        <row r="112">
          <cell r="F112" t="str">
            <v>051</v>
          </cell>
          <cell r="K112" t="str">
            <v>DIFUSION DE PROGRAMA DE EDUCACION INICIAL</v>
          </cell>
        </row>
        <row r="113">
          <cell r="F113" t="str">
            <v>052</v>
          </cell>
          <cell r="K113" t="str">
            <v>ORIENTACION A PADRES DE FAMILIA INDIGENA</v>
          </cell>
        </row>
        <row r="116">
          <cell r="J116" t="str">
            <v>EDUCACION ESPECIAL</v>
          </cell>
        </row>
        <row r="117">
          <cell r="F117" t="str">
            <v>053</v>
          </cell>
          <cell r="K117" t="str">
            <v>EDUCACION ESPECIAL EN ZONAS RURALES</v>
          </cell>
        </row>
        <row r="118">
          <cell r="F118" t="str">
            <v>054</v>
          </cell>
          <cell r="K118" t="str">
            <v>CENTROS ORIENT. EVALUAC. Y CANALIZAC.</v>
          </cell>
        </row>
        <row r="119">
          <cell r="F119" t="str">
            <v>055</v>
          </cell>
          <cell r="K119" t="str">
            <v>INVESTIG. Y ACTUA. DE PNAL. EN EDUC. ESP.</v>
          </cell>
        </row>
        <row r="120">
          <cell r="F120" t="str">
            <v>056</v>
          </cell>
          <cell r="K120" t="str">
            <v>ESCUELA DE EDUCACION ESPECIAL</v>
          </cell>
        </row>
        <row r="121">
          <cell r="F121" t="str">
            <v>057</v>
          </cell>
          <cell r="K121" t="str">
            <v>CENTROS PSICOPEDAGOGICOS</v>
          </cell>
        </row>
        <row r="122">
          <cell r="F122" t="str">
            <v>058</v>
          </cell>
          <cell r="K122" t="str">
            <v>UNIDAD DE GRUPOS INTEGRADOS</v>
          </cell>
        </row>
        <row r="123">
          <cell r="F123" t="str">
            <v>059</v>
          </cell>
          <cell r="K123" t="str">
            <v>CENTROS DE CAPACITACION EDUC. ESP.</v>
          </cell>
        </row>
        <row r="124">
          <cell r="F124" t="str">
            <v>060</v>
          </cell>
          <cell r="K124" t="str">
            <v>ATENCION A NIÑOS Y JOV. CON CAP. SOBRES.</v>
          </cell>
        </row>
        <row r="125">
          <cell r="F125" t="str">
            <v>061</v>
          </cell>
          <cell r="K125" t="str">
            <v>ATENCION A NIÑOS Y JOVENES AUTISTAS</v>
          </cell>
        </row>
        <row r="126">
          <cell r="F126" t="str">
            <v>062</v>
          </cell>
          <cell r="K126" t="str">
            <v>DIFUSION DE PROGRAMA DE EDUCACION ESPECIAL</v>
          </cell>
        </row>
        <row r="129">
          <cell r="I129" t="str">
            <v>EDUCACION PARA ADULTOS</v>
          </cell>
        </row>
        <row r="130">
          <cell r="J130" t="str">
            <v>EDUCACION PRIMARIA</v>
          </cell>
        </row>
        <row r="131">
          <cell r="F131" t="str">
            <v>063</v>
          </cell>
          <cell r="K131" t="str">
            <v>CENTROS EDUCACION BASICA PARA ADULTOS</v>
          </cell>
        </row>
        <row r="132">
          <cell r="J132" t="str">
            <v>EDUCACION SECUNDARIA</v>
          </cell>
        </row>
        <row r="133">
          <cell r="F133" t="str">
            <v>064</v>
          </cell>
          <cell r="K133" t="str">
            <v>SECUNDARIA PARA TRABAJADORES</v>
          </cell>
        </row>
        <row r="134">
          <cell r="J134" t="str">
            <v>CAPACITACION PARA EL TRABAJO</v>
          </cell>
        </row>
        <row r="135">
          <cell r="F135" t="str">
            <v>065</v>
          </cell>
          <cell r="K135" t="str">
            <v>MISIONES CULTURALES</v>
          </cell>
        </row>
        <row r="138">
          <cell r="I138" t="str">
            <v>APOYO A LA EDUCACION</v>
          </cell>
        </row>
        <row r="139">
          <cell r="J139" t="str">
            <v>BECAS E INTERCAMBIO EDUCATIVO</v>
          </cell>
        </row>
        <row r="140">
          <cell r="F140" t="str">
            <v>066</v>
          </cell>
          <cell r="K140" t="str">
            <v>BECAS PARA PRIMARIA</v>
          </cell>
        </row>
        <row r="141">
          <cell r="F141" t="str">
            <v>067</v>
          </cell>
          <cell r="K141" t="str">
            <v>BECAS PARA SECUNDARIA GENERAL</v>
          </cell>
        </row>
        <row r="142">
          <cell r="F142" t="str">
            <v>068</v>
          </cell>
          <cell r="K142" t="str">
            <v>BECAS PARA SECUNDARIA TECNICA</v>
          </cell>
        </row>
        <row r="143">
          <cell r="F143" t="str">
            <v>069</v>
          </cell>
          <cell r="K143" t="str">
            <v>BECAS PARA NORMAL EXPERIMENTAL</v>
          </cell>
        </row>
        <row r="144">
          <cell r="F144" t="str">
            <v>070</v>
          </cell>
          <cell r="K144" t="str">
            <v>BECAS EN CENTROS REG. DE EDUC. NORM.</v>
          </cell>
        </row>
        <row r="145">
          <cell r="J145" t="str">
            <v>PRODUCCION Y DISTRIBUCION DE MATERIAL DIDACTICO</v>
          </cell>
        </row>
        <row r="146">
          <cell r="F146" t="str">
            <v>071</v>
          </cell>
          <cell r="K146" t="str">
            <v>APOYO TENC.-PEDAG. A LA EDUC. BASICA</v>
          </cell>
        </row>
        <row r="147">
          <cell r="F147" t="str">
            <v>072</v>
          </cell>
          <cell r="K147" t="str">
            <v>DISTRIBUCION DE LIBROS DE TEXTO GRATUITOS</v>
          </cell>
        </row>
        <row r="148">
          <cell r="J148" t="str">
            <v>SERVICIOS ASISTENCIALES</v>
          </cell>
        </row>
        <row r="149">
          <cell r="F149" t="str">
            <v>073</v>
          </cell>
          <cell r="K149" t="str">
            <v>INTERNADOS EN EDUCACION PRIMARIA</v>
          </cell>
        </row>
        <row r="151">
          <cell r="J151" t="str">
            <v>APORTACION PARA LA EDUCACION BASICA EN LOS ESTADOS</v>
          </cell>
        </row>
        <row r="152">
          <cell r="F152" t="str">
            <v>074</v>
          </cell>
          <cell r="K152" t="str">
            <v>PROGRAMA DE APOYO A LA EDUCACION BASICA</v>
          </cell>
        </row>
        <row r="153">
          <cell r="H153" t="str">
            <v>SERVICIOS CULTURALES, RECREACION Y DEPORTE</v>
          </cell>
        </row>
        <row r="154">
          <cell r="I154" t="str">
            <v>DIFUSION CULTURAL</v>
          </cell>
        </row>
        <row r="155">
          <cell r="J155" t="str">
            <v>PROMOCION DE ACTIVIDADES EDUCATIVAS Y CULTURALES</v>
          </cell>
        </row>
        <row r="156">
          <cell r="F156" t="str">
            <v>075</v>
          </cell>
          <cell r="K156" t="str">
            <v xml:space="preserve">AT'N. A LAS ASOCIACIONES DE PADRES DE F. </v>
          </cell>
        </row>
        <row r="157">
          <cell r="F157" t="str">
            <v>076</v>
          </cell>
          <cell r="K157" t="str">
            <v>EN LA COMUNIDAD ENCUENTROS (ENLACE)</v>
          </cell>
        </row>
        <row r="158">
          <cell r="F158" t="str">
            <v>077</v>
          </cell>
          <cell r="K158" t="str">
            <v>EDUCACION PARA LA HIGIENE</v>
          </cell>
        </row>
        <row r="161">
          <cell r="G161" t="str">
            <v>INFRAESTRUCTURA</v>
          </cell>
        </row>
        <row r="162">
          <cell r="H162" t="str">
            <v>EDUCACION, CULTURA Y DEPORTE</v>
          </cell>
        </row>
        <row r="163">
          <cell r="I163" t="str">
            <v>AMPL. Y MEJORAMIENTO DE LA PLANTA FISICA PARA LA EDUC. Y CAPACITACION</v>
          </cell>
        </row>
        <row r="164">
          <cell r="J164" t="str">
            <v>EDUCACION PREESCOLAR</v>
          </cell>
        </row>
        <row r="165">
          <cell r="F165" t="str">
            <v>078</v>
          </cell>
          <cell r="K165" t="str">
            <v>EQUIPAMIENTO ESCOLAR PARA EDUCACION BASICA</v>
          </cell>
        </row>
        <row r="166">
          <cell r="J166" t="str">
            <v>CONSERVACION Y MANTENIMIENTO</v>
          </cell>
        </row>
        <row r="167">
          <cell r="F167" t="str">
            <v>079</v>
          </cell>
          <cell r="K167" t="str">
            <v>MANTENIMIENTO PREVENTIVO</v>
          </cell>
        </row>
        <row r="168">
          <cell r="F168" t="str">
            <v>080</v>
          </cell>
          <cell r="K168" t="str">
            <v>AUTOEQUIP. Y MTTO. DE PLANTELES ESC.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RENTA"/>
      <sheetName val="INCENTIVO"/>
      <sheetName val="SUELDOS"/>
      <sheetName val="EMPLEOS"/>
      <sheetName val="Empleos y sueldos"/>
      <sheetName val="INVERSION"/>
      <sheetName val="CONTROL DOC"/>
      <sheetName val="Nota Informativa"/>
      <sheetName val="Control Docum Cumplimient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B2" t="str">
            <v>Micro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RENTA"/>
      <sheetName val="INCENTIVO"/>
      <sheetName val="SUELDOS"/>
      <sheetName val="EMPLEOS"/>
      <sheetName val="Empleos y sueldos"/>
      <sheetName val="INVERSION"/>
      <sheetName val="CONTROL DOC"/>
      <sheetName val="Nota Informativa"/>
      <sheetName val="Control Docum Cumplimiento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B2" t="str">
            <v>Micro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RENTAS"/>
      <sheetName val="Hoja1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.FINANZAS 1999"/>
      <sheetName val="ESTRUCT 1998"/>
    </sheetNames>
    <sheetDataSet>
      <sheetData sheetId="0">
        <row r="15">
          <cell r="A15">
            <v>1</v>
          </cell>
          <cell r="B15">
            <v>1</v>
          </cell>
          <cell r="E15" t="str">
            <v>001</v>
          </cell>
          <cell r="I15" t="str">
            <v>ATENCION  A LAS ASOCIACIONES DE PADRES DE FAMILIA</v>
          </cell>
        </row>
        <row r="18">
          <cell r="C18" t="str">
            <v>8</v>
          </cell>
          <cell r="G18" t="str">
            <v>COMUNICACION SOCIAL Y DIFUSION INSTITUCIONAL</v>
          </cell>
        </row>
        <row r="19">
          <cell r="D19" t="str">
            <v>006</v>
          </cell>
          <cell r="H19" t="str">
            <v>COBERTURA Y EQUIDAD A LA DEMANDA EDUCATIVA</v>
          </cell>
        </row>
        <row r="20">
          <cell r="A20">
            <v>2</v>
          </cell>
          <cell r="B20">
            <v>1</v>
          </cell>
          <cell r="E20" t="str">
            <v>001</v>
          </cell>
          <cell r="I20" t="str">
            <v>DIFUSION DEL PROGRAMA DE EDUCACION PREESCOLAR</v>
          </cell>
        </row>
        <row r="21">
          <cell r="A21">
            <v>3</v>
          </cell>
          <cell r="B21">
            <v>1</v>
          </cell>
          <cell r="E21" t="str">
            <v>002</v>
          </cell>
          <cell r="I21" t="str">
            <v>DIFUSION DEL PROGRAMA DE EDUCACION INICIAL</v>
          </cell>
        </row>
        <row r="22">
          <cell r="A22">
            <v>4</v>
          </cell>
          <cell r="B22">
            <v>1</v>
          </cell>
          <cell r="E22" t="str">
            <v>003</v>
          </cell>
          <cell r="I22" t="str">
            <v>DIFUSION DEL PROGRAMA DE EDUCACION ESPECIAL</v>
          </cell>
        </row>
        <row r="25">
          <cell r="C25" t="str">
            <v>12</v>
          </cell>
          <cell r="G25" t="str">
            <v>CAPACITACION Y APOYO TECNICO A MUNICIPIOS</v>
          </cell>
        </row>
        <row r="27">
          <cell r="C27" t="str">
            <v>18</v>
          </cell>
          <cell r="G27" t="str">
            <v>INFRAESTRUCTURA Y EQUIPAMIENTO EDUCATIVO</v>
          </cell>
        </row>
        <row r="28">
          <cell r="D28" t="str">
            <v>006</v>
          </cell>
          <cell r="H28" t="str">
            <v>COBERTURA Y EQUIDAD A LA DEMANDA EDUCATIVA</v>
          </cell>
        </row>
        <row r="29">
          <cell r="A29">
            <v>5</v>
          </cell>
          <cell r="B29">
            <v>1</v>
          </cell>
          <cell r="E29" t="str">
            <v>001</v>
          </cell>
          <cell r="I29" t="str">
            <v>EQUIPAMIENTO ESCOLAR PARA LA EDUCACION BASICA</v>
          </cell>
        </row>
        <row r="30">
          <cell r="A30">
            <v>6</v>
          </cell>
          <cell r="B30">
            <v>1</v>
          </cell>
          <cell r="E30" t="str">
            <v>002</v>
          </cell>
          <cell r="I30" t="str">
            <v>MANTENIMIENTO PREVENTIVO</v>
          </cell>
        </row>
        <row r="33">
          <cell r="C33" t="str">
            <v>25</v>
          </cell>
          <cell r="G33" t="str">
            <v>PROGRAMA DE DESARROLLO REGIONAL</v>
          </cell>
        </row>
        <row r="34">
          <cell r="D34" t="str">
            <v>001</v>
          </cell>
          <cell r="H34" t="str">
            <v>CONSOLIDAR LA REORGANIZACION DEL SISTEMA EDUCATIVO ESTATAL</v>
          </cell>
        </row>
        <row r="35">
          <cell r="A35">
            <v>8</v>
          </cell>
          <cell r="B35">
            <v>1</v>
          </cell>
          <cell r="E35" t="str">
            <v>001</v>
          </cell>
          <cell r="I35" t="str">
            <v>ADMINISTRACION REGIONAL</v>
          </cell>
        </row>
        <row r="38">
          <cell r="C38" t="str">
            <v>27</v>
          </cell>
          <cell r="G38" t="str">
            <v>DIFUSION Y PROMOCION CULTURAL Y DEL DEPORTE</v>
          </cell>
        </row>
        <row r="39">
          <cell r="D39" t="str">
            <v>004</v>
          </cell>
          <cell r="H39" t="str">
            <v>ELEVAR SUSTANTIVAMENTE LA CALIDAD DE LA EDUCACION</v>
          </cell>
        </row>
        <row r="40">
          <cell r="A40">
            <v>9</v>
          </cell>
          <cell r="B40">
            <v>1</v>
          </cell>
          <cell r="E40" t="str">
            <v>001</v>
          </cell>
          <cell r="I40" t="str">
            <v>EDUCACION FISICA PARA LA EDUCACION BASICA</v>
          </cell>
        </row>
        <row r="43">
          <cell r="C43" t="str">
            <v>28</v>
          </cell>
          <cell r="G43" t="str">
            <v>POLITICA, PLANEACION Y DESARROLLO DE LA EDUCACION</v>
          </cell>
        </row>
        <row r="44">
          <cell r="D44" t="str">
            <v>006</v>
          </cell>
          <cell r="H44" t="str">
            <v>COBERTURA Y EQUIDAD A LA DEMANDA EDUCATIVA</v>
          </cell>
        </row>
        <row r="45">
          <cell r="A45">
            <v>10</v>
          </cell>
          <cell r="B45">
            <v>1</v>
          </cell>
          <cell r="E45" t="str">
            <v>001</v>
          </cell>
          <cell r="I45" t="str">
            <v>MICROPLANEACION</v>
          </cell>
        </row>
        <row r="46">
          <cell r="A46">
            <v>11</v>
          </cell>
          <cell r="B46">
            <v>1</v>
          </cell>
          <cell r="E46" t="str">
            <v>002</v>
          </cell>
          <cell r="I46" t="str">
            <v>INSCRIPCIONES EN FEBRERO</v>
          </cell>
        </row>
        <row r="47">
          <cell r="A47">
            <v>12</v>
          </cell>
          <cell r="B47">
            <v>1</v>
          </cell>
          <cell r="E47" t="str">
            <v>003</v>
          </cell>
          <cell r="I47" t="str">
            <v>SISTEMA ESTATAL DE EVALUACION EDUCATIVA</v>
          </cell>
        </row>
        <row r="49">
          <cell r="C49" t="str">
            <v>29</v>
          </cell>
          <cell r="G49" t="str">
            <v>FORTALECIMIENTO A LA EDUCACION BASICA</v>
          </cell>
        </row>
        <row r="50">
          <cell r="D50" t="str">
            <v>006</v>
          </cell>
          <cell r="H50" t="str">
            <v>COBERTURA Y EQUIDAD A LA DEMANDA EDUCATIVA</v>
          </cell>
        </row>
        <row r="51">
          <cell r="A51">
            <v>13</v>
          </cell>
          <cell r="B51">
            <v>1</v>
          </cell>
          <cell r="E51" t="str">
            <v>001</v>
          </cell>
          <cell r="I51" t="str">
            <v>SUPERVISION Y ASESORIA EN EDUCACION INICIAL</v>
          </cell>
        </row>
        <row r="52">
          <cell r="A52">
            <v>14</v>
          </cell>
          <cell r="B52">
            <v>1</v>
          </cell>
          <cell r="E52" t="str">
            <v>002</v>
          </cell>
          <cell r="I52" t="str">
            <v>CENTRO DE DESARROLLO INFANTIL</v>
          </cell>
        </row>
        <row r="53">
          <cell r="A53">
            <v>15</v>
          </cell>
          <cell r="B53">
            <v>1</v>
          </cell>
          <cell r="E53" t="str">
            <v>003</v>
          </cell>
          <cell r="I53" t="str">
            <v>ORIENTACION A PADRES DE FAMILIA</v>
          </cell>
        </row>
        <row r="54">
          <cell r="A54">
            <v>16</v>
          </cell>
          <cell r="B54">
            <v>1</v>
          </cell>
          <cell r="E54" t="str">
            <v>004</v>
          </cell>
          <cell r="I54" t="str">
            <v>ORIENTACION A PADRES DE FAMILIA INDIGENA</v>
          </cell>
        </row>
        <row r="55">
          <cell r="A55">
            <v>17</v>
          </cell>
          <cell r="B55">
            <v>1</v>
          </cell>
          <cell r="E55" t="str">
            <v>005</v>
          </cell>
          <cell r="I55" t="str">
            <v>PREESCOLAR GENERAL</v>
          </cell>
        </row>
        <row r="56">
          <cell r="A56">
            <v>18</v>
          </cell>
          <cell r="B56">
            <v>1</v>
          </cell>
          <cell r="E56" t="str">
            <v>006</v>
          </cell>
          <cell r="I56" t="str">
            <v>SUPERVISION Y ASESORIA EN EDUCACION PREESCOLAR</v>
          </cell>
        </row>
        <row r="57">
          <cell r="A57">
            <v>19</v>
          </cell>
          <cell r="B57">
            <v>1</v>
          </cell>
          <cell r="E57" t="str">
            <v>007</v>
          </cell>
          <cell r="I57" t="str">
            <v>ALTERNATIVAS PARA LA EDUCACION PREESCOLAR RURAL</v>
          </cell>
        </row>
        <row r="58">
          <cell r="A58">
            <v>20</v>
          </cell>
          <cell r="B58">
            <v>1</v>
          </cell>
          <cell r="E58" t="str">
            <v>008</v>
          </cell>
          <cell r="I58" t="str">
            <v>PREESCOLAR INDIGENA</v>
          </cell>
        </row>
        <row r="59">
          <cell r="A59">
            <v>21</v>
          </cell>
          <cell r="B59">
            <v>1</v>
          </cell>
          <cell r="E59" t="str">
            <v>009</v>
          </cell>
          <cell r="I59" t="str">
            <v>RECONOCIMIENTOS Y ESTIMULOS PARA ALUMNOS</v>
          </cell>
        </row>
        <row r="60">
          <cell r="A60">
            <v>22</v>
          </cell>
          <cell r="B60">
            <v>1</v>
          </cell>
          <cell r="E60" t="str">
            <v>010</v>
          </cell>
          <cell r="I60" t="str">
            <v>SUPERVISION Y ASESORIA EN EDUC. PRIMARIA</v>
          </cell>
        </row>
        <row r="61">
          <cell r="A61">
            <v>23</v>
          </cell>
          <cell r="B61">
            <v>1</v>
          </cell>
          <cell r="E61" t="str">
            <v>011</v>
          </cell>
          <cell r="I61" t="str">
            <v>P R O N A L E E S   ( PALEM )</v>
          </cell>
        </row>
        <row r="62">
          <cell r="A62">
            <v>24</v>
          </cell>
          <cell r="B62">
            <v>1</v>
          </cell>
          <cell r="E62" t="str">
            <v>012</v>
          </cell>
          <cell r="I62" t="str">
            <v>RINCONES DE LECTURA</v>
          </cell>
        </row>
        <row r="63">
          <cell r="A63">
            <v>25</v>
          </cell>
          <cell r="B63">
            <v>1</v>
          </cell>
          <cell r="E63" t="str">
            <v>013</v>
          </cell>
          <cell r="I63" t="str">
            <v>PRIMARIA GENERAL</v>
          </cell>
        </row>
        <row r="64">
          <cell r="A64">
            <v>26</v>
          </cell>
          <cell r="B64">
            <v>1</v>
          </cell>
          <cell r="E64" t="str">
            <v>014</v>
          </cell>
          <cell r="I64" t="str">
            <v>ATENCION PREVENTIVA Y COMPENSATORIA</v>
          </cell>
        </row>
        <row r="65">
          <cell r="A65">
            <v>27</v>
          </cell>
          <cell r="B65">
            <v>1</v>
          </cell>
          <cell r="E65" t="str">
            <v>015</v>
          </cell>
          <cell r="I65" t="str">
            <v>CARRERA MAGISTERIAL</v>
          </cell>
        </row>
        <row r="66">
          <cell r="A66">
            <v>28</v>
          </cell>
          <cell r="B66">
            <v>1</v>
          </cell>
          <cell r="E66" t="str">
            <v>016</v>
          </cell>
          <cell r="I66" t="str">
            <v>PRIMARIA PARA NIÑOS MIGRANTES</v>
          </cell>
        </row>
        <row r="67">
          <cell r="A67">
            <v>29</v>
          </cell>
          <cell r="B67">
            <v>1</v>
          </cell>
          <cell r="E67" t="str">
            <v>017</v>
          </cell>
          <cell r="I67" t="str">
            <v>PRIMARIA INDIGENA</v>
          </cell>
        </row>
        <row r="68">
          <cell r="A68">
            <v>30</v>
          </cell>
          <cell r="B68">
            <v>1</v>
          </cell>
          <cell r="E68" t="str">
            <v>018</v>
          </cell>
          <cell r="I68" t="str">
            <v>SUPERVISION Y ASESORIA EN PRIMARIA INDIGENA</v>
          </cell>
        </row>
        <row r="69">
          <cell r="A69">
            <v>31</v>
          </cell>
          <cell r="B69">
            <v>1</v>
          </cell>
          <cell r="E69" t="str">
            <v>019</v>
          </cell>
          <cell r="I69" t="str">
            <v>SUPERVISION Y ASESORIA  EN EDUC. SEC. GENERAL.</v>
          </cell>
        </row>
        <row r="70">
          <cell r="A70">
            <v>32</v>
          </cell>
          <cell r="B70">
            <v>1</v>
          </cell>
          <cell r="E70" t="str">
            <v>020</v>
          </cell>
          <cell r="I70" t="str">
            <v>SECUNDARIA GENERAL</v>
          </cell>
        </row>
        <row r="71">
          <cell r="A71">
            <v>33</v>
          </cell>
          <cell r="B71">
            <v>1</v>
          </cell>
          <cell r="E71" t="str">
            <v>021</v>
          </cell>
          <cell r="I71" t="str">
            <v>SUPERVISION Y ASESORIA EN EDUC. SEC. TECNICA</v>
          </cell>
        </row>
        <row r="72">
          <cell r="A72">
            <v>34</v>
          </cell>
          <cell r="B72">
            <v>1</v>
          </cell>
          <cell r="E72" t="str">
            <v>022</v>
          </cell>
          <cell r="I72" t="str">
            <v>SECUNDARIA TECNICA</v>
          </cell>
        </row>
        <row r="73">
          <cell r="A73">
            <v>35</v>
          </cell>
          <cell r="B73">
            <v>1</v>
          </cell>
          <cell r="E73" t="str">
            <v>023</v>
          </cell>
          <cell r="I73" t="str">
            <v>SUPERVISION Y ASESORIA EN EDUC. TELESECUNDARIA</v>
          </cell>
        </row>
        <row r="74">
          <cell r="A74">
            <v>36</v>
          </cell>
          <cell r="B74">
            <v>1</v>
          </cell>
          <cell r="E74" t="str">
            <v>024</v>
          </cell>
          <cell r="I74" t="str">
            <v>TELESECUNDARIA</v>
          </cell>
        </row>
        <row r="75">
          <cell r="A75">
            <v>37</v>
          </cell>
          <cell r="B75">
            <v>1</v>
          </cell>
          <cell r="E75" t="str">
            <v>025</v>
          </cell>
          <cell r="I75" t="str">
            <v>BECAS PARA PRIMARIA</v>
          </cell>
        </row>
        <row r="76">
          <cell r="A76">
            <v>38</v>
          </cell>
          <cell r="B76">
            <v>1</v>
          </cell>
          <cell r="E76" t="str">
            <v>026</v>
          </cell>
          <cell r="I76" t="str">
            <v>BECAS PARA SECUNDARIA GENERAL</v>
          </cell>
        </row>
        <row r="77">
          <cell r="A77">
            <v>39</v>
          </cell>
          <cell r="B77">
            <v>1</v>
          </cell>
          <cell r="E77" t="str">
            <v>027</v>
          </cell>
          <cell r="I77" t="str">
            <v>BECAS PARA SECUNDARIA TECNICA</v>
          </cell>
        </row>
        <row r="78">
          <cell r="A78">
            <v>40</v>
          </cell>
          <cell r="B78">
            <v>1</v>
          </cell>
          <cell r="E78" t="str">
            <v>028</v>
          </cell>
          <cell r="I78" t="str">
            <v>APOYO TECNICO PEDAG. PARA  LA EDUCACION BASICA</v>
          </cell>
        </row>
        <row r="79">
          <cell r="A79">
            <v>41</v>
          </cell>
          <cell r="B79">
            <v>1</v>
          </cell>
          <cell r="E79" t="str">
            <v>029</v>
          </cell>
          <cell r="I79" t="str">
            <v>DISTRIBUCION DE LIBROS DE TEXTO GRATUITOS</v>
          </cell>
        </row>
        <row r="80">
          <cell r="A80">
            <v>42</v>
          </cell>
          <cell r="B80">
            <v>1</v>
          </cell>
          <cell r="E80" t="str">
            <v>030</v>
          </cell>
          <cell r="I80" t="str">
            <v>INTERNADOS EN EDUCACION PRIMARIA</v>
          </cell>
        </row>
        <row r="82">
          <cell r="C82" t="str">
            <v>30</v>
          </cell>
          <cell r="G82" t="str">
            <v>EDUCACION EXTRAESCOLAR</v>
          </cell>
        </row>
        <row r="83">
          <cell r="D83" t="str">
            <v>006</v>
          </cell>
          <cell r="H83" t="str">
            <v>COBERTURA Y EQUIDAD A LA DEMANDA EDUCATIVA</v>
          </cell>
        </row>
        <row r="84">
          <cell r="A84">
            <v>43</v>
          </cell>
          <cell r="B84">
            <v>1</v>
          </cell>
          <cell r="E84" t="str">
            <v>001</v>
          </cell>
          <cell r="I84" t="str">
            <v>CENTRO DE ATENCION  PSICOPEDAGOGICA  EN EDUC. PREESCOLAR</v>
          </cell>
        </row>
        <row r="85">
          <cell r="A85">
            <v>44</v>
          </cell>
          <cell r="B85">
            <v>1</v>
          </cell>
          <cell r="E85" t="str">
            <v>002</v>
          </cell>
          <cell r="I85" t="str">
            <v>EDUCACION ESPECIAL EN ZONAS RURALES</v>
          </cell>
        </row>
        <row r="86">
          <cell r="A86">
            <v>45</v>
          </cell>
          <cell r="B86">
            <v>1</v>
          </cell>
          <cell r="E86" t="str">
            <v>003</v>
          </cell>
          <cell r="I86" t="str">
            <v>CENTROS ORIENTACION EVALUACION Y CANALIZACION</v>
          </cell>
        </row>
        <row r="87">
          <cell r="A87">
            <v>46</v>
          </cell>
          <cell r="B87">
            <v>1</v>
          </cell>
          <cell r="E87" t="str">
            <v>004</v>
          </cell>
          <cell r="I87" t="str">
            <v>INVESTIGACION Y ACTUALIZACION DE PERSONAL EN EDUC. ESP.</v>
          </cell>
        </row>
        <row r="88">
          <cell r="A88">
            <v>47</v>
          </cell>
          <cell r="B88">
            <v>1</v>
          </cell>
          <cell r="E88" t="str">
            <v>005</v>
          </cell>
          <cell r="I88" t="str">
            <v>ESCUELA DE EDUCACION ESPECIAL</v>
          </cell>
        </row>
        <row r="89">
          <cell r="A89">
            <v>48</v>
          </cell>
          <cell r="B89">
            <v>1</v>
          </cell>
          <cell r="E89" t="str">
            <v>006</v>
          </cell>
          <cell r="I89" t="str">
            <v>CENTROS PSICOPEDAGOGICOS</v>
          </cell>
        </row>
        <row r="90">
          <cell r="A90">
            <v>49</v>
          </cell>
          <cell r="B90">
            <v>1</v>
          </cell>
          <cell r="E90" t="str">
            <v>007</v>
          </cell>
          <cell r="I90" t="str">
            <v>UNIDAD DE GRUPOS INTEGRADOS</v>
          </cell>
        </row>
        <row r="91">
          <cell r="A91">
            <v>50</v>
          </cell>
          <cell r="B91">
            <v>1</v>
          </cell>
          <cell r="E91" t="str">
            <v>008</v>
          </cell>
          <cell r="I91" t="str">
            <v>CENTROS DE CAPACITACION EDUC. ESPECIAL</v>
          </cell>
        </row>
        <row r="92">
          <cell r="A92">
            <v>51</v>
          </cell>
          <cell r="B92">
            <v>1</v>
          </cell>
          <cell r="E92" t="str">
            <v>009</v>
          </cell>
          <cell r="I92" t="str">
            <v>ATENCION A NIÑOS Y JOVENES CON CAPACIDADES SOBRESALIENTES</v>
          </cell>
        </row>
        <row r="93">
          <cell r="A93">
            <v>52</v>
          </cell>
          <cell r="B93">
            <v>1</v>
          </cell>
          <cell r="E93" t="str">
            <v>010</v>
          </cell>
          <cell r="I93" t="str">
            <v>ATENCION A NIÑOS Y JOVENES AUTISTAS</v>
          </cell>
        </row>
        <row r="96">
          <cell r="C96" t="str">
            <v>31</v>
          </cell>
          <cell r="G96" t="str">
            <v>EDUCACION DE POSGRADO</v>
          </cell>
        </row>
        <row r="97">
          <cell r="D97" t="str">
            <v>003</v>
          </cell>
          <cell r="H97" t="str">
            <v>REVALORAR LA FUNCION SOCIAL DE LOS DOCENTES</v>
          </cell>
        </row>
        <row r="98">
          <cell r="A98">
            <v>53</v>
          </cell>
          <cell r="B98">
            <v>1</v>
          </cell>
          <cell r="E98" t="str">
            <v>001</v>
          </cell>
          <cell r="I98" t="str">
            <v>EDUCACION DE POSGRADO PEDAGOGICO</v>
          </cell>
        </row>
        <row r="101">
          <cell r="C101" t="str">
            <v>32</v>
          </cell>
          <cell r="G101" t="str">
            <v>EDUCACION MEDIA SUPERIOR</v>
          </cell>
        </row>
        <row r="103">
          <cell r="C103" t="str">
            <v>33</v>
          </cell>
          <cell r="G103" t="str">
            <v>EDUCACION PARA ADULTOS</v>
          </cell>
        </row>
        <row r="104">
          <cell r="D104" t="str">
            <v>006</v>
          </cell>
          <cell r="H104" t="str">
            <v>COBERTURA Y EQUIDAD A LA DEMANDA EDUCATIVA</v>
          </cell>
        </row>
        <row r="105">
          <cell r="A105">
            <v>54</v>
          </cell>
          <cell r="B105">
            <v>1</v>
          </cell>
          <cell r="E105" t="str">
            <v>001</v>
          </cell>
          <cell r="I105" t="str">
            <v>CENTROS DE EDUCACION EXTRAESCOLAR</v>
          </cell>
        </row>
        <row r="106">
          <cell r="A106">
            <v>56</v>
          </cell>
          <cell r="B106">
            <v>1</v>
          </cell>
          <cell r="E106" t="str">
            <v>002</v>
          </cell>
          <cell r="I106" t="str">
            <v>MISIONES CULTURALES</v>
          </cell>
        </row>
        <row r="109">
          <cell r="C109" t="str">
            <v>34</v>
          </cell>
          <cell r="G109" t="str">
            <v>EDUCACION SUPERIOR</v>
          </cell>
        </row>
        <row r="110">
          <cell r="D110" t="str">
            <v>004</v>
          </cell>
          <cell r="H110" t="str">
            <v>ELEVAR SUSTANTIVAMENTE LA CALIDAD DE LA EDUCACION</v>
          </cell>
        </row>
        <row r="111">
          <cell r="A111">
            <v>57</v>
          </cell>
          <cell r="B111">
            <v>1</v>
          </cell>
          <cell r="E111" t="str">
            <v>001</v>
          </cell>
          <cell r="I111" t="str">
            <v>DIFUSION Y EXTENSION UNIVERSITARIA</v>
          </cell>
        </row>
        <row r="112">
          <cell r="A112">
            <v>58</v>
          </cell>
          <cell r="B112">
            <v>1</v>
          </cell>
          <cell r="E112" t="str">
            <v>002</v>
          </cell>
          <cell r="I112" t="str">
            <v>MEJORAMIENTO DE BIBLIOTECAS</v>
          </cell>
        </row>
        <row r="113">
          <cell r="A113">
            <v>59</v>
          </cell>
          <cell r="B113">
            <v>1</v>
          </cell>
          <cell r="E113" t="str">
            <v>003</v>
          </cell>
          <cell r="I113" t="str">
            <v>INVESTIGACION DE CIENCIAS DE LA EDUCACION  UPN</v>
          </cell>
        </row>
        <row r="114">
          <cell r="A114">
            <v>60</v>
          </cell>
          <cell r="B114">
            <v>1</v>
          </cell>
          <cell r="E114" t="str">
            <v>004</v>
          </cell>
          <cell r="I114" t="str">
            <v>NORMAL DE EDUCACION PREESCOLAR</v>
          </cell>
        </row>
        <row r="115">
          <cell r="A115">
            <v>61</v>
          </cell>
          <cell r="B115">
            <v>1</v>
          </cell>
          <cell r="E115" t="str">
            <v>005</v>
          </cell>
          <cell r="I115" t="str">
            <v>NORMAL DE EDUCACION PRIMARIA</v>
          </cell>
        </row>
        <row r="116">
          <cell r="A116">
            <v>62</v>
          </cell>
          <cell r="B116">
            <v>1</v>
          </cell>
          <cell r="E116" t="str">
            <v>006</v>
          </cell>
          <cell r="I116" t="str">
            <v>NORMAL RURAL</v>
          </cell>
        </row>
        <row r="117">
          <cell r="A117">
            <v>63</v>
          </cell>
          <cell r="B117">
            <v>1</v>
          </cell>
          <cell r="E117" t="str">
            <v>007</v>
          </cell>
          <cell r="I117" t="str">
            <v>EDUCACION SUPERIOR PEDAGOGICA  (UPN)</v>
          </cell>
        </row>
        <row r="118">
          <cell r="A118">
            <v>64</v>
          </cell>
          <cell r="B118">
            <v>1</v>
          </cell>
          <cell r="E118" t="str">
            <v>008</v>
          </cell>
          <cell r="I118" t="str">
            <v>NORMAL DE  ESPECIALIZACION</v>
          </cell>
        </row>
        <row r="119">
          <cell r="A119">
            <v>65</v>
          </cell>
          <cell r="B119">
            <v>1</v>
          </cell>
          <cell r="E119" t="str">
            <v>009</v>
          </cell>
          <cell r="I119" t="str">
            <v>BECAS PARA NORMAL EXPERIMENTAL</v>
          </cell>
        </row>
        <row r="120">
          <cell r="A120">
            <v>66</v>
          </cell>
          <cell r="B120">
            <v>1</v>
          </cell>
          <cell r="E120" t="str">
            <v>010</v>
          </cell>
          <cell r="I120" t="str">
            <v>BECAS EN CENTROS REGIONALES DE EDUC. NORMAL</v>
          </cell>
        </row>
        <row r="122">
          <cell r="C122" t="str">
            <v>39</v>
          </cell>
          <cell r="G122" t="str">
            <v>PROGRAMA JALISCO DE ABASTO Y ASISTENCIA SOCIAL</v>
          </cell>
        </row>
        <row r="124">
          <cell r="C124" t="str">
            <v>41</v>
          </cell>
          <cell r="G124" t="str">
            <v>CAPACITACION Y DESARROLLO DEL SERVIDOR PUBLICO</v>
          </cell>
        </row>
        <row r="127">
          <cell r="C127" t="str">
            <v>039</v>
          </cell>
          <cell r="G127" t="str">
            <v>PROGRAMA JALISCO DE ABASTO Y ASISTENCIA SOCIAL</v>
          </cell>
        </row>
        <row r="128">
          <cell r="D128" t="str">
            <v>004</v>
          </cell>
          <cell r="H128" t="str">
            <v>ELEVAR SUSTANTIVAMENTE LA CALIDAD DE LA EDUCACION</v>
          </cell>
        </row>
        <row r="129">
          <cell r="A129">
            <v>67</v>
          </cell>
          <cell r="B129">
            <v>1</v>
          </cell>
          <cell r="E129" t="str">
            <v>001</v>
          </cell>
          <cell r="I129" t="str">
            <v>EDUCACION PARA LA HIGIENE</v>
          </cell>
        </row>
        <row r="130">
          <cell r="A130">
            <v>68</v>
          </cell>
          <cell r="B130">
            <v>1</v>
          </cell>
          <cell r="E130" t="str">
            <v>002</v>
          </cell>
          <cell r="I130" t="str">
            <v>SEGURIDAD Y EMERGENCIA ESCOLAR</v>
          </cell>
        </row>
        <row r="133">
          <cell r="C133" t="str">
            <v>041</v>
          </cell>
          <cell r="G133" t="str">
            <v>CAPACITACIÓN Y DESARROLLO DEL SERVIDOR PUBLICO</v>
          </cell>
        </row>
        <row r="134">
          <cell r="D134" t="str">
            <v>003</v>
          </cell>
          <cell r="H134" t="str">
            <v>REVALORAR LA FUNCION SOCIAL DE LOS DOCENTES</v>
          </cell>
        </row>
        <row r="135">
          <cell r="A135">
            <v>69</v>
          </cell>
          <cell r="B135">
            <v>1</v>
          </cell>
          <cell r="E135" t="str">
            <v>001</v>
          </cell>
          <cell r="I135" t="str">
            <v>ACTUALIZACION DEL MAGISTERIO</v>
          </cell>
        </row>
        <row r="136">
          <cell r="A136">
            <v>70</v>
          </cell>
          <cell r="B136">
            <v>1</v>
          </cell>
          <cell r="E136" t="str">
            <v>002</v>
          </cell>
          <cell r="I136" t="str">
            <v>CENTROS DE MAESTROS</v>
          </cell>
        </row>
        <row r="137">
          <cell r="A137">
            <v>71</v>
          </cell>
          <cell r="B137">
            <v>1</v>
          </cell>
          <cell r="E137" t="str">
            <v>003</v>
          </cell>
          <cell r="I137" t="str">
            <v>CEDERHTEJ</v>
          </cell>
        </row>
        <row r="138">
          <cell r="A138">
            <v>72</v>
          </cell>
          <cell r="B138">
            <v>1</v>
          </cell>
          <cell r="E138" t="str">
            <v>004</v>
          </cell>
          <cell r="I138" t="str">
            <v>EN LA COMUNIDAD ENCUENTROS (ENLACE)</v>
          </cell>
        </row>
        <row r="141">
          <cell r="C141" t="str">
            <v>42</v>
          </cell>
          <cell r="G141" t="str">
            <v>MODERNIZACION TECNOLOGICA Y DE SISTEMAS DE INFORMACION</v>
          </cell>
        </row>
        <row r="142">
          <cell r="D142" t="str">
            <v>001</v>
          </cell>
          <cell r="H142" t="str">
            <v>CONSOLIDAR LA REORGANIZACION DEL SISTEMA EDUCATIVO ESTATAL</v>
          </cell>
        </row>
        <row r="143">
          <cell r="A143">
            <v>73</v>
          </cell>
          <cell r="B143">
            <v>1</v>
          </cell>
          <cell r="E143" t="str">
            <v>001</v>
          </cell>
          <cell r="I143" t="str">
            <v>REDES DE COMPUTACION INSTITUCIONAL</v>
          </cell>
        </row>
        <row r="144">
          <cell r="A144">
            <v>74</v>
          </cell>
          <cell r="B144">
            <v>1</v>
          </cell>
          <cell r="E144" t="str">
            <v>002</v>
          </cell>
          <cell r="I144" t="str">
            <v>SISTEMA INTEGRAL DE ADMINISTRACION DE PERSONAL</v>
          </cell>
        </row>
        <row r="147">
          <cell r="C147" t="str">
            <v>44</v>
          </cell>
          <cell r="G147" t="str">
            <v>ADMINISTRACION GUBERNAMENTAL</v>
          </cell>
        </row>
        <row r="148">
          <cell r="D148" t="str">
            <v>001</v>
          </cell>
          <cell r="H148" t="str">
            <v>CONSOLIDAR LA REORGANIZACION DEL SISTEMA EDUCATIVO ESTATAL</v>
          </cell>
        </row>
        <row r="149">
          <cell r="A149">
            <v>75</v>
          </cell>
          <cell r="B149">
            <v>1</v>
          </cell>
          <cell r="E149" t="str">
            <v>001</v>
          </cell>
          <cell r="I149" t="str">
            <v>DESARROLLO ADMINISTRATIVO</v>
          </cell>
        </row>
        <row r="150">
          <cell r="A150">
            <v>76</v>
          </cell>
          <cell r="B150">
            <v>1</v>
          </cell>
          <cell r="E150" t="str">
            <v>002</v>
          </cell>
          <cell r="I150" t="str">
            <v>ADMINISTRACION DE LAS UNIDADES UPN</v>
          </cell>
        </row>
        <row r="151">
          <cell r="A151">
            <v>77</v>
          </cell>
          <cell r="B151">
            <v>1</v>
          </cell>
          <cell r="E151" t="str">
            <v>003</v>
          </cell>
          <cell r="I151" t="str">
            <v>APOYO A PROGRAMAS EDUCATIVOS</v>
          </cell>
        </row>
        <row r="153">
          <cell r="C153" t="str">
            <v>45</v>
          </cell>
          <cell r="G153" t="str">
            <v>SERVICIOS GUBERNAMENTALES DE ATENCION A LA CIUDADANIA.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RENTAS"/>
      <sheetName val="Hoja1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245"/>
  <sheetViews>
    <sheetView tabSelected="1" topLeftCell="AB1" zoomScale="90" zoomScaleNormal="90" workbookViewId="0">
      <pane ySplit="3" topLeftCell="A4" activePane="bottomLeft" state="frozen"/>
      <selection activeCell="W1" sqref="W1"/>
      <selection pane="bottomLeft" activeCell="A3" sqref="A3"/>
    </sheetView>
  </sheetViews>
  <sheetFormatPr baseColWidth="10" defaultColWidth="9.140625" defaultRowHeight="12.75" x14ac:dyDescent="0.25"/>
  <cols>
    <col min="1" max="1" width="6.140625" style="2" customWidth="1"/>
    <col min="2" max="2" width="4.5703125" style="2" customWidth="1"/>
    <col min="3" max="3" width="5.140625" style="2" customWidth="1"/>
    <col min="4" max="4" width="5.5703125" style="2" customWidth="1"/>
    <col min="5" max="5" width="5.28515625" style="2" customWidth="1"/>
    <col min="6" max="6" width="6.140625" style="3" customWidth="1"/>
    <col min="7" max="7" width="33.7109375" style="1" bestFit="1" customWidth="1"/>
    <col min="8" max="8" width="9.85546875" style="1" customWidth="1"/>
    <col min="9" max="9" width="8.7109375" style="1" customWidth="1"/>
    <col min="10" max="11" width="6.7109375" style="2" bestFit="1" customWidth="1"/>
    <col min="12" max="12" width="3" style="2" bestFit="1" customWidth="1"/>
    <col min="13" max="13" width="34" style="1" bestFit="1" customWidth="1"/>
    <col min="14" max="15" width="42.5703125" style="1" bestFit="1" customWidth="1"/>
    <col min="16" max="16" width="9.28515625" style="1" hidden="1" customWidth="1"/>
    <col min="17" max="17" width="16.140625" style="2" customWidth="1"/>
    <col min="18" max="18" width="11.28515625" style="6" customWidth="1"/>
    <col min="19" max="19" width="15" style="6" bestFit="1" customWidth="1"/>
    <col min="20" max="21" width="14" style="6" bestFit="1" customWidth="1"/>
    <col min="22" max="23" width="13" style="6" bestFit="1" customWidth="1"/>
    <col min="24" max="24" width="14.42578125" style="6" bestFit="1" customWidth="1"/>
    <col min="25" max="25" width="12.5703125" style="6" bestFit="1" customWidth="1"/>
    <col min="26" max="26" width="14" style="1" bestFit="1" customWidth="1"/>
    <col min="27" max="28" width="12.28515625" style="6" customWidth="1"/>
    <col min="29" max="29" width="12.140625" style="6" bestFit="1" customWidth="1"/>
    <col min="30" max="30" width="13.85546875" style="1" customWidth="1"/>
    <col min="31" max="31" width="16.140625" style="1" bestFit="1" customWidth="1"/>
    <col min="32" max="32" width="14" style="1" bestFit="1" customWidth="1"/>
    <col min="33" max="33" width="16.42578125" style="1" customWidth="1"/>
    <col min="34" max="34" width="16" style="1" customWidth="1"/>
    <col min="35" max="37" width="15.42578125" style="1" customWidth="1"/>
    <col min="38" max="40" width="13.85546875" style="1" customWidth="1"/>
    <col min="41" max="41" width="15.42578125" style="1" customWidth="1"/>
    <col min="42" max="42" width="13.85546875" style="1" bestFit="1" customWidth="1"/>
    <col min="43" max="16384" width="9.140625" style="1"/>
  </cols>
  <sheetData>
    <row r="1" spans="1:42" ht="13.5" thickBot="1" x14ac:dyDescent="0.3"/>
    <row r="2" spans="1:42" ht="28.5" thickBot="1" x14ac:dyDescent="0.3">
      <c r="A2" s="109" t="s">
        <v>326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1"/>
      <c r="AB2" s="111"/>
      <c r="AC2" s="111"/>
      <c r="AD2" s="111"/>
      <c r="AE2" s="111"/>
      <c r="AF2" s="112"/>
      <c r="AG2" s="112"/>
      <c r="AH2" s="112"/>
      <c r="AI2" s="112"/>
      <c r="AJ2" s="112"/>
      <c r="AK2" s="112"/>
      <c r="AL2" s="111"/>
      <c r="AM2" s="111"/>
      <c r="AN2" s="111"/>
      <c r="AO2" s="112"/>
      <c r="AP2" s="112"/>
    </row>
    <row r="3" spans="1:42" s="7" customFormat="1" ht="60" customHeight="1" thickBot="1" x14ac:dyDescent="0.3">
      <c r="A3" s="8" t="s">
        <v>10</v>
      </c>
      <c r="B3" s="8" t="s">
        <v>1</v>
      </c>
      <c r="C3" s="93" t="s">
        <v>12</v>
      </c>
      <c r="D3" s="93" t="s">
        <v>2</v>
      </c>
      <c r="E3" s="93" t="s">
        <v>25</v>
      </c>
      <c r="F3" s="93" t="s">
        <v>26</v>
      </c>
      <c r="G3" s="93" t="s">
        <v>3</v>
      </c>
      <c r="H3" s="99" t="s">
        <v>4</v>
      </c>
      <c r="I3" s="95" t="s">
        <v>310</v>
      </c>
      <c r="J3" s="95" t="s">
        <v>5</v>
      </c>
      <c r="K3" s="95" t="s">
        <v>11</v>
      </c>
      <c r="L3" s="95" t="s">
        <v>13</v>
      </c>
      <c r="M3" s="93" t="s">
        <v>6</v>
      </c>
      <c r="N3" s="93" t="s">
        <v>7</v>
      </c>
      <c r="O3" s="93" t="s">
        <v>8</v>
      </c>
      <c r="P3" s="94" t="s">
        <v>311</v>
      </c>
      <c r="Q3" s="94" t="s">
        <v>14</v>
      </c>
      <c r="R3" s="96" t="s">
        <v>15</v>
      </c>
      <c r="S3" s="96" t="s">
        <v>9</v>
      </c>
      <c r="T3" s="96" t="s">
        <v>16</v>
      </c>
      <c r="U3" s="96" t="s">
        <v>17</v>
      </c>
      <c r="V3" s="96" t="s">
        <v>20</v>
      </c>
      <c r="W3" s="96" t="s">
        <v>19</v>
      </c>
      <c r="X3" s="96" t="s">
        <v>18</v>
      </c>
      <c r="Y3" s="97" t="s">
        <v>315</v>
      </c>
      <c r="Z3" s="96" t="s">
        <v>316</v>
      </c>
      <c r="AA3" s="96" t="s">
        <v>312</v>
      </c>
      <c r="AB3" s="96" t="s">
        <v>317</v>
      </c>
      <c r="AC3" s="96" t="s">
        <v>325</v>
      </c>
      <c r="AD3" s="96" t="s">
        <v>309</v>
      </c>
      <c r="AE3" s="96" t="s">
        <v>0</v>
      </c>
      <c r="AF3" s="96" t="s">
        <v>21</v>
      </c>
      <c r="AG3" s="96" t="s">
        <v>22</v>
      </c>
      <c r="AH3" s="97" t="s">
        <v>23</v>
      </c>
      <c r="AI3" s="96" t="s">
        <v>319</v>
      </c>
      <c r="AJ3" s="96" t="s">
        <v>320</v>
      </c>
      <c r="AK3" s="96" t="s">
        <v>313</v>
      </c>
      <c r="AL3" s="96" t="s">
        <v>321</v>
      </c>
      <c r="AM3" s="96" t="s">
        <v>322</v>
      </c>
      <c r="AN3" s="96" t="s">
        <v>318</v>
      </c>
      <c r="AO3" s="96" t="s">
        <v>323</v>
      </c>
      <c r="AP3" s="98"/>
    </row>
    <row r="4" spans="1:42" s="9" customFormat="1" x14ac:dyDescent="0.2">
      <c r="A4" s="51">
        <v>1</v>
      </c>
      <c r="B4" s="52">
        <v>11</v>
      </c>
      <c r="C4" s="52" t="s">
        <v>217</v>
      </c>
      <c r="D4" s="52">
        <v>251</v>
      </c>
      <c r="E4" s="52">
        <v>373</v>
      </c>
      <c r="F4" s="52">
        <v>1</v>
      </c>
      <c r="G4" s="53" t="s">
        <v>27</v>
      </c>
      <c r="H4" s="100">
        <v>43440</v>
      </c>
      <c r="I4" s="55">
        <f>IF(H4="",0,2020-YEAR(H4))</f>
        <v>2</v>
      </c>
      <c r="J4" s="56">
        <v>23</v>
      </c>
      <c r="K4" s="57">
        <v>8</v>
      </c>
      <c r="L4" s="58" t="s">
        <v>215</v>
      </c>
      <c r="M4" s="59" t="s">
        <v>218</v>
      </c>
      <c r="N4" s="56" t="s">
        <v>219</v>
      </c>
      <c r="O4" s="56" t="s">
        <v>219</v>
      </c>
      <c r="P4" s="56">
        <v>123.22</v>
      </c>
      <c r="Q4" s="60">
        <v>47094</v>
      </c>
      <c r="R4" s="60">
        <v>0</v>
      </c>
      <c r="S4" s="60">
        <f>+Q4+R4</f>
        <v>47094</v>
      </c>
      <c r="T4" s="61">
        <v>1920</v>
      </c>
      <c r="U4" s="58">
        <v>1376</v>
      </c>
      <c r="V4" s="62">
        <f>IF(I4&gt;=5,(100%*I4)*P4,0)</f>
        <v>0</v>
      </c>
      <c r="W4" s="60">
        <f t="shared" ref="W4:W67" si="0">+S4*17.5%</f>
        <v>8241.4499999999989</v>
      </c>
      <c r="X4" s="60">
        <f>+S4*3%</f>
        <v>1412.82</v>
      </c>
      <c r="Y4" s="60">
        <f>S4*9.5%</f>
        <v>4473.93</v>
      </c>
      <c r="Z4" s="60">
        <f>+S4*2%</f>
        <v>941.88</v>
      </c>
      <c r="AA4" s="62">
        <v>0</v>
      </c>
      <c r="AB4" s="62">
        <v>0</v>
      </c>
      <c r="AC4" s="62">
        <v>0</v>
      </c>
      <c r="AD4" s="60">
        <f>SUM(S4:AC4)</f>
        <v>65460.079999999994</v>
      </c>
      <c r="AE4" s="60">
        <f>+AD4*12</f>
        <v>785520.96</v>
      </c>
      <c r="AF4" s="60">
        <f t="shared" ref="AF4:AF67" si="1">+Q4/30*(50)</f>
        <v>78490</v>
      </c>
      <c r="AG4" s="60">
        <f>+Q4/30*20*0.25</f>
        <v>7849</v>
      </c>
      <c r="AH4" s="60">
        <f t="shared" ref="AH4:AH67" si="2">S4/2</f>
        <v>23547</v>
      </c>
      <c r="AI4" s="62">
        <f t="shared" ref="AI4:AI67" si="3">+Q4/30*6</f>
        <v>9418.7999999999993</v>
      </c>
      <c r="AJ4" s="62">
        <v>0</v>
      </c>
      <c r="AK4" s="62">
        <v>0</v>
      </c>
      <c r="AL4" s="60">
        <v>0</v>
      </c>
      <c r="AM4" s="60"/>
      <c r="AN4" s="60"/>
      <c r="AO4" s="62">
        <v>0</v>
      </c>
      <c r="AP4" s="11">
        <f>+AE4+AF4+AG4+AH4+AI4+AJ4+AK4+AO4</f>
        <v>904825.76</v>
      </c>
    </row>
    <row r="5" spans="1:42" s="9" customFormat="1" x14ac:dyDescent="0.2">
      <c r="A5" s="51">
        <f>+A4+1</f>
        <v>2</v>
      </c>
      <c r="B5" s="52">
        <v>11</v>
      </c>
      <c r="C5" s="52" t="s">
        <v>217</v>
      </c>
      <c r="D5" s="52">
        <v>251</v>
      </c>
      <c r="E5" s="52">
        <v>373</v>
      </c>
      <c r="F5" s="52">
        <v>1</v>
      </c>
      <c r="G5" s="53" t="s">
        <v>28</v>
      </c>
      <c r="H5" s="101">
        <v>36571</v>
      </c>
      <c r="I5" s="55">
        <f t="shared" ref="I5:I68" si="4">IF(H5="",0,2020-YEAR(H5))</f>
        <v>20</v>
      </c>
      <c r="J5" s="57">
        <v>9</v>
      </c>
      <c r="K5" s="57">
        <v>6</v>
      </c>
      <c r="L5" s="58" t="s">
        <v>215</v>
      </c>
      <c r="M5" s="59" t="s">
        <v>220</v>
      </c>
      <c r="N5" s="56" t="s">
        <v>219</v>
      </c>
      <c r="O5" s="56" t="s">
        <v>219</v>
      </c>
      <c r="P5" s="56">
        <v>123.22</v>
      </c>
      <c r="Q5" s="54">
        <v>10265</v>
      </c>
      <c r="R5" s="60">
        <v>0</v>
      </c>
      <c r="S5" s="60">
        <f t="shared" ref="S5:S68" si="5">+Q5+R5</f>
        <v>10265</v>
      </c>
      <c r="T5" s="61">
        <v>719</v>
      </c>
      <c r="U5" s="58">
        <v>497</v>
      </c>
      <c r="V5" s="62">
        <f>IF(I5&gt;=5,(21.637%*I5)*P5,0)</f>
        <v>533.22222799999997</v>
      </c>
      <c r="W5" s="60">
        <f t="shared" si="0"/>
        <v>1796.3749999999998</v>
      </c>
      <c r="X5" s="60">
        <f t="shared" ref="X5:X68" si="6">+S5*3%</f>
        <v>307.95</v>
      </c>
      <c r="Y5" s="60">
        <f t="shared" ref="Y5:Y68" si="7">S5*9.5%</f>
        <v>975.17499999999995</v>
      </c>
      <c r="Z5" s="60">
        <f t="shared" ref="Z5:Z68" si="8">+S5*2%</f>
        <v>205.3</v>
      </c>
      <c r="AA5" s="62">
        <v>0</v>
      </c>
      <c r="AB5" s="62">
        <v>0</v>
      </c>
      <c r="AC5" s="62">
        <v>0</v>
      </c>
      <c r="AD5" s="60">
        <f t="shared" ref="AD5:AD68" si="9">SUM(S5:AC5)</f>
        <v>15299.022228</v>
      </c>
      <c r="AE5" s="60">
        <f t="shared" ref="AE5:AE68" si="10">+AD5*12</f>
        <v>183588.26673599999</v>
      </c>
      <c r="AF5" s="60">
        <f t="shared" si="1"/>
        <v>17108.333333333336</v>
      </c>
      <c r="AG5" s="60">
        <f t="shared" ref="AG5:AG68" si="11">+Q5/30*20*0.25</f>
        <v>1710.8333333333335</v>
      </c>
      <c r="AH5" s="60">
        <f t="shared" si="2"/>
        <v>5132.5</v>
      </c>
      <c r="AI5" s="62">
        <f t="shared" si="3"/>
        <v>2053</v>
      </c>
      <c r="AJ5" s="62">
        <v>0</v>
      </c>
      <c r="AK5" s="62">
        <v>0</v>
      </c>
      <c r="AL5" s="60"/>
      <c r="AM5" s="60"/>
      <c r="AN5" s="60"/>
      <c r="AO5" s="62">
        <v>0</v>
      </c>
      <c r="AP5" s="11">
        <f t="shared" ref="AP5:AP68" si="12">+AE5+AF5+AG5+AH5+AI5+AJ5+AK5+AO5</f>
        <v>209592.93340266668</v>
      </c>
    </row>
    <row r="6" spans="1:42" s="9" customFormat="1" x14ac:dyDescent="0.2">
      <c r="A6" s="51">
        <f t="shared" ref="A6:A69" si="13">+A5+1</f>
        <v>3</v>
      </c>
      <c r="B6" s="52">
        <v>11</v>
      </c>
      <c r="C6" s="52" t="s">
        <v>217</v>
      </c>
      <c r="D6" s="52">
        <v>251</v>
      </c>
      <c r="E6" s="52">
        <v>373</v>
      </c>
      <c r="F6" s="52">
        <v>1</v>
      </c>
      <c r="G6" s="53" t="s">
        <v>29</v>
      </c>
      <c r="H6" s="101"/>
      <c r="I6" s="55">
        <f t="shared" si="4"/>
        <v>0</v>
      </c>
      <c r="J6" s="57">
        <v>5</v>
      </c>
      <c r="K6" s="57">
        <v>8</v>
      </c>
      <c r="L6" s="58" t="s">
        <v>215</v>
      </c>
      <c r="M6" s="59" t="s">
        <v>221</v>
      </c>
      <c r="N6" s="56" t="s">
        <v>219</v>
      </c>
      <c r="O6" s="56" t="s">
        <v>219</v>
      </c>
      <c r="P6" s="56">
        <v>123.22</v>
      </c>
      <c r="Q6" s="54">
        <v>11597</v>
      </c>
      <c r="R6" s="60">
        <v>0</v>
      </c>
      <c r="S6" s="60">
        <f t="shared" si="5"/>
        <v>11597</v>
      </c>
      <c r="T6" s="61">
        <v>815</v>
      </c>
      <c r="U6" s="58">
        <v>496</v>
      </c>
      <c r="V6" s="62">
        <f t="shared" ref="V6:V69" si="14">IF(I6&gt;=5,(21.637%*I6)*P6,0)</f>
        <v>0</v>
      </c>
      <c r="W6" s="60">
        <f t="shared" si="0"/>
        <v>2029.4749999999999</v>
      </c>
      <c r="X6" s="60">
        <f t="shared" si="6"/>
        <v>347.90999999999997</v>
      </c>
      <c r="Y6" s="60">
        <f t="shared" si="7"/>
        <v>1101.7149999999999</v>
      </c>
      <c r="Z6" s="60">
        <f t="shared" si="8"/>
        <v>231.94</v>
      </c>
      <c r="AA6" s="62">
        <v>0</v>
      </c>
      <c r="AB6" s="62">
        <v>0</v>
      </c>
      <c r="AC6" s="62">
        <v>0</v>
      </c>
      <c r="AD6" s="60">
        <f t="shared" si="9"/>
        <v>16619.039999999997</v>
      </c>
      <c r="AE6" s="60">
        <f t="shared" si="10"/>
        <v>199428.47999999998</v>
      </c>
      <c r="AF6" s="60">
        <f t="shared" si="1"/>
        <v>19328.333333333332</v>
      </c>
      <c r="AG6" s="60">
        <f t="shared" si="11"/>
        <v>1932.8333333333333</v>
      </c>
      <c r="AH6" s="60">
        <f t="shared" si="2"/>
        <v>5798.5</v>
      </c>
      <c r="AI6" s="62">
        <f t="shared" si="3"/>
        <v>2319.4</v>
      </c>
      <c r="AJ6" s="62">
        <v>0</v>
      </c>
      <c r="AK6" s="62">
        <v>0</v>
      </c>
      <c r="AL6" s="60"/>
      <c r="AM6" s="60"/>
      <c r="AN6" s="60"/>
      <c r="AO6" s="62">
        <v>0</v>
      </c>
      <c r="AP6" s="11">
        <f t="shared" si="12"/>
        <v>228807.54666666666</v>
      </c>
    </row>
    <row r="7" spans="1:42" s="9" customFormat="1" x14ac:dyDescent="0.2">
      <c r="A7" s="51">
        <f t="shared" si="13"/>
        <v>4</v>
      </c>
      <c r="B7" s="52">
        <v>11</v>
      </c>
      <c r="C7" s="52" t="s">
        <v>217</v>
      </c>
      <c r="D7" s="52">
        <v>251</v>
      </c>
      <c r="E7" s="52">
        <v>373</v>
      </c>
      <c r="F7" s="52">
        <v>1</v>
      </c>
      <c r="G7" s="53" t="s">
        <v>30</v>
      </c>
      <c r="H7" s="102">
        <v>43709</v>
      </c>
      <c r="I7" s="55">
        <f t="shared" si="4"/>
        <v>1</v>
      </c>
      <c r="J7" s="64">
        <v>10</v>
      </c>
      <c r="K7" s="64">
        <v>8</v>
      </c>
      <c r="L7" s="63" t="s">
        <v>215</v>
      </c>
      <c r="M7" s="65" t="s">
        <v>222</v>
      </c>
      <c r="N7" s="66" t="s">
        <v>219</v>
      </c>
      <c r="O7" s="66" t="s">
        <v>219</v>
      </c>
      <c r="P7" s="56">
        <v>123.22</v>
      </c>
      <c r="Q7" s="67">
        <v>14005</v>
      </c>
      <c r="R7" s="60">
        <v>0</v>
      </c>
      <c r="S7" s="60">
        <f t="shared" si="5"/>
        <v>14005</v>
      </c>
      <c r="T7" s="68">
        <v>1046</v>
      </c>
      <c r="U7" s="63">
        <v>666</v>
      </c>
      <c r="V7" s="62">
        <f t="shared" si="14"/>
        <v>0</v>
      </c>
      <c r="W7" s="60">
        <f t="shared" si="0"/>
        <v>2450.875</v>
      </c>
      <c r="X7" s="60">
        <f t="shared" si="6"/>
        <v>420.15</v>
      </c>
      <c r="Y7" s="60">
        <f t="shared" si="7"/>
        <v>1330.4749999999999</v>
      </c>
      <c r="Z7" s="60">
        <f t="shared" si="8"/>
        <v>280.10000000000002</v>
      </c>
      <c r="AA7" s="62">
        <v>0</v>
      </c>
      <c r="AB7" s="62">
        <v>0</v>
      </c>
      <c r="AC7" s="62">
        <v>0</v>
      </c>
      <c r="AD7" s="60">
        <f t="shared" si="9"/>
        <v>20198.599999999999</v>
      </c>
      <c r="AE7" s="60">
        <f t="shared" si="10"/>
        <v>242383.19999999998</v>
      </c>
      <c r="AF7" s="60">
        <f t="shared" si="1"/>
        <v>23341.666666666664</v>
      </c>
      <c r="AG7" s="60">
        <f t="shared" si="11"/>
        <v>2334.1666666666665</v>
      </c>
      <c r="AH7" s="60">
        <f t="shared" si="2"/>
        <v>7002.5</v>
      </c>
      <c r="AI7" s="62">
        <f t="shared" si="3"/>
        <v>2801</v>
      </c>
      <c r="AJ7" s="62">
        <v>0</v>
      </c>
      <c r="AK7" s="62">
        <v>0</v>
      </c>
      <c r="AL7" s="60"/>
      <c r="AM7" s="60"/>
      <c r="AN7" s="60"/>
      <c r="AO7" s="62">
        <v>0</v>
      </c>
      <c r="AP7" s="11">
        <f t="shared" si="12"/>
        <v>277862.53333333333</v>
      </c>
    </row>
    <row r="8" spans="1:42" s="9" customFormat="1" x14ac:dyDescent="0.2">
      <c r="A8" s="51">
        <f t="shared" si="13"/>
        <v>5</v>
      </c>
      <c r="B8" s="52">
        <v>11</v>
      </c>
      <c r="C8" s="52" t="s">
        <v>217</v>
      </c>
      <c r="D8" s="52">
        <v>251</v>
      </c>
      <c r="E8" s="52">
        <v>373</v>
      </c>
      <c r="F8" s="52">
        <v>1</v>
      </c>
      <c r="G8" s="53" t="s">
        <v>31</v>
      </c>
      <c r="H8" s="102">
        <v>43440</v>
      </c>
      <c r="I8" s="55">
        <f t="shared" si="4"/>
        <v>2</v>
      </c>
      <c r="J8" s="64">
        <v>13</v>
      </c>
      <c r="K8" s="64">
        <v>8</v>
      </c>
      <c r="L8" s="63" t="s">
        <v>215</v>
      </c>
      <c r="M8" s="65" t="s">
        <v>223</v>
      </c>
      <c r="N8" s="66" t="s">
        <v>219</v>
      </c>
      <c r="O8" s="66" t="s">
        <v>219</v>
      </c>
      <c r="P8" s="56">
        <v>123.22</v>
      </c>
      <c r="Q8" s="67">
        <v>16246</v>
      </c>
      <c r="R8" s="60">
        <v>0</v>
      </c>
      <c r="S8" s="60">
        <f t="shared" si="5"/>
        <v>16246</v>
      </c>
      <c r="T8" s="68">
        <v>1128</v>
      </c>
      <c r="U8" s="63">
        <v>703</v>
      </c>
      <c r="V8" s="62">
        <f t="shared" si="14"/>
        <v>0</v>
      </c>
      <c r="W8" s="60">
        <f t="shared" si="0"/>
        <v>2843.0499999999997</v>
      </c>
      <c r="X8" s="60">
        <f t="shared" si="6"/>
        <v>487.38</v>
      </c>
      <c r="Y8" s="60">
        <f t="shared" si="7"/>
        <v>1543.3700000000001</v>
      </c>
      <c r="Z8" s="60">
        <f t="shared" si="8"/>
        <v>324.92</v>
      </c>
      <c r="AA8" s="62">
        <v>0</v>
      </c>
      <c r="AB8" s="62">
        <v>0</v>
      </c>
      <c r="AC8" s="62">
        <v>0</v>
      </c>
      <c r="AD8" s="60">
        <f t="shared" si="9"/>
        <v>23275.719999999998</v>
      </c>
      <c r="AE8" s="60">
        <f t="shared" si="10"/>
        <v>279308.63999999996</v>
      </c>
      <c r="AF8" s="60">
        <f t="shared" si="1"/>
        <v>27076.666666666664</v>
      </c>
      <c r="AG8" s="60">
        <f t="shared" si="11"/>
        <v>2707.6666666666665</v>
      </c>
      <c r="AH8" s="60">
        <f t="shared" si="2"/>
        <v>8123</v>
      </c>
      <c r="AI8" s="62">
        <f t="shared" si="3"/>
        <v>3249.2</v>
      </c>
      <c r="AJ8" s="62">
        <v>0</v>
      </c>
      <c r="AK8" s="62">
        <v>0</v>
      </c>
      <c r="AL8" s="60"/>
      <c r="AM8" s="60"/>
      <c r="AN8" s="60"/>
      <c r="AO8" s="62">
        <v>0</v>
      </c>
      <c r="AP8" s="11">
        <f t="shared" si="12"/>
        <v>320465.17333333334</v>
      </c>
    </row>
    <row r="9" spans="1:42" s="9" customFormat="1" x14ac:dyDescent="0.2">
      <c r="A9" s="51">
        <f t="shared" si="13"/>
        <v>6</v>
      </c>
      <c r="B9" s="52">
        <v>11</v>
      </c>
      <c r="C9" s="52" t="s">
        <v>217</v>
      </c>
      <c r="D9" s="52">
        <v>251</v>
      </c>
      <c r="E9" s="52">
        <v>373</v>
      </c>
      <c r="F9" s="52">
        <v>1</v>
      </c>
      <c r="G9" s="53" t="s">
        <v>32</v>
      </c>
      <c r="H9" s="103">
        <v>43452</v>
      </c>
      <c r="I9" s="55">
        <f t="shared" si="4"/>
        <v>2</v>
      </c>
      <c r="J9" s="64">
        <v>11</v>
      </c>
      <c r="K9" s="64">
        <v>8</v>
      </c>
      <c r="L9" s="63" t="s">
        <v>215</v>
      </c>
      <c r="M9" s="65" t="s">
        <v>224</v>
      </c>
      <c r="N9" s="66" t="s">
        <v>219</v>
      </c>
      <c r="O9" s="66" t="s">
        <v>219</v>
      </c>
      <c r="P9" s="56">
        <v>123.22</v>
      </c>
      <c r="Q9" s="67">
        <v>14733</v>
      </c>
      <c r="R9" s="60">
        <v>0</v>
      </c>
      <c r="S9" s="60">
        <f t="shared" si="5"/>
        <v>14733</v>
      </c>
      <c r="T9" s="68">
        <v>1093</v>
      </c>
      <c r="U9" s="63">
        <v>679</v>
      </c>
      <c r="V9" s="62">
        <f t="shared" si="14"/>
        <v>0</v>
      </c>
      <c r="W9" s="60">
        <f t="shared" si="0"/>
        <v>2578.2749999999996</v>
      </c>
      <c r="X9" s="60">
        <f t="shared" si="6"/>
        <v>441.99</v>
      </c>
      <c r="Y9" s="60">
        <f t="shared" si="7"/>
        <v>1399.635</v>
      </c>
      <c r="Z9" s="60">
        <f t="shared" si="8"/>
        <v>294.66000000000003</v>
      </c>
      <c r="AA9" s="62">
        <v>0</v>
      </c>
      <c r="AB9" s="62">
        <v>0</v>
      </c>
      <c r="AC9" s="62">
        <v>0</v>
      </c>
      <c r="AD9" s="60">
        <f t="shared" si="9"/>
        <v>21219.56</v>
      </c>
      <c r="AE9" s="60">
        <f t="shared" si="10"/>
        <v>254634.72000000003</v>
      </c>
      <c r="AF9" s="60">
        <f t="shared" si="1"/>
        <v>24555</v>
      </c>
      <c r="AG9" s="60">
        <f t="shared" si="11"/>
        <v>2455.5</v>
      </c>
      <c r="AH9" s="60">
        <f t="shared" si="2"/>
        <v>7366.5</v>
      </c>
      <c r="AI9" s="62">
        <f t="shared" si="3"/>
        <v>2946.6000000000004</v>
      </c>
      <c r="AJ9" s="62">
        <v>0</v>
      </c>
      <c r="AK9" s="62">
        <v>0</v>
      </c>
      <c r="AL9" s="60"/>
      <c r="AM9" s="60"/>
      <c r="AN9" s="60"/>
      <c r="AO9" s="62">
        <v>0</v>
      </c>
      <c r="AP9" s="11">
        <f t="shared" si="12"/>
        <v>291958.32</v>
      </c>
    </row>
    <row r="10" spans="1:42" s="9" customFormat="1" x14ac:dyDescent="0.2">
      <c r="A10" s="51">
        <f t="shared" si="13"/>
        <v>7</v>
      </c>
      <c r="B10" s="52">
        <v>11</v>
      </c>
      <c r="C10" s="52" t="s">
        <v>217</v>
      </c>
      <c r="D10" s="52">
        <v>251</v>
      </c>
      <c r="E10" s="52">
        <v>373</v>
      </c>
      <c r="F10" s="52">
        <v>3</v>
      </c>
      <c r="G10" s="53" t="s">
        <v>327</v>
      </c>
      <c r="H10" s="102">
        <v>43862</v>
      </c>
      <c r="I10" s="55">
        <f t="shared" si="4"/>
        <v>0</v>
      </c>
      <c r="J10" s="64">
        <v>15</v>
      </c>
      <c r="K10" s="64">
        <v>8</v>
      </c>
      <c r="L10" s="63" t="s">
        <v>215</v>
      </c>
      <c r="M10" s="65" t="s">
        <v>225</v>
      </c>
      <c r="N10" s="66" t="s">
        <v>226</v>
      </c>
      <c r="O10" s="66" t="s">
        <v>226</v>
      </c>
      <c r="P10" s="56">
        <v>123.22</v>
      </c>
      <c r="Q10" s="63">
        <v>20272</v>
      </c>
      <c r="R10" s="60">
        <v>0</v>
      </c>
      <c r="S10" s="60">
        <f t="shared" si="5"/>
        <v>20272</v>
      </c>
      <c r="T10" s="63">
        <v>1206</v>
      </c>
      <c r="U10" s="63">
        <v>755</v>
      </c>
      <c r="V10" s="62">
        <f t="shared" si="14"/>
        <v>0</v>
      </c>
      <c r="W10" s="60">
        <f t="shared" si="0"/>
        <v>3547.6</v>
      </c>
      <c r="X10" s="60">
        <f t="shared" si="6"/>
        <v>608.16</v>
      </c>
      <c r="Y10" s="60">
        <f t="shared" si="7"/>
        <v>1925.84</v>
      </c>
      <c r="Z10" s="60">
        <f t="shared" si="8"/>
        <v>405.44</v>
      </c>
      <c r="AA10" s="62">
        <v>0</v>
      </c>
      <c r="AB10" s="62">
        <v>0</v>
      </c>
      <c r="AC10" s="62">
        <v>0</v>
      </c>
      <c r="AD10" s="60">
        <f t="shared" si="9"/>
        <v>28720.039999999997</v>
      </c>
      <c r="AE10" s="60">
        <f t="shared" si="10"/>
        <v>344640.48</v>
      </c>
      <c r="AF10" s="60">
        <f t="shared" si="1"/>
        <v>33786.666666666664</v>
      </c>
      <c r="AG10" s="60">
        <f t="shared" si="11"/>
        <v>3378.666666666667</v>
      </c>
      <c r="AH10" s="60">
        <f t="shared" si="2"/>
        <v>10136</v>
      </c>
      <c r="AI10" s="62">
        <f t="shared" si="3"/>
        <v>4054.4</v>
      </c>
      <c r="AJ10" s="62">
        <v>0</v>
      </c>
      <c r="AK10" s="62">
        <v>0</v>
      </c>
      <c r="AL10" s="60"/>
      <c r="AM10" s="60"/>
      <c r="AN10" s="60"/>
      <c r="AO10" s="62">
        <v>0</v>
      </c>
      <c r="AP10" s="11">
        <f t="shared" si="12"/>
        <v>395996.21333333338</v>
      </c>
    </row>
    <row r="11" spans="1:42" s="9" customFormat="1" ht="12.75" customHeight="1" x14ac:dyDescent="0.2">
      <c r="A11" s="51">
        <f t="shared" si="13"/>
        <v>8</v>
      </c>
      <c r="B11" s="52">
        <v>11</v>
      </c>
      <c r="C11" s="52" t="s">
        <v>217</v>
      </c>
      <c r="D11" s="52">
        <v>251</v>
      </c>
      <c r="E11" s="52">
        <v>373</v>
      </c>
      <c r="F11" s="52">
        <v>3</v>
      </c>
      <c r="G11" s="53" t="s">
        <v>34</v>
      </c>
      <c r="H11" s="102">
        <v>41323</v>
      </c>
      <c r="I11" s="55">
        <f t="shared" si="4"/>
        <v>7</v>
      </c>
      <c r="J11" s="64">
        <v>11</v>
      </c>
      <c r="K11" s="64">
        <v>8</v>
      </c>
      <c r="L11" s="63" t="s">
        <v>215</v>
      </c>
      <c r="M11" s="65" t="s">
        <v>227</v>
      </c>
      <c r="N11" s="66" t="s">
        <v>226</v>
      </c>
      <c r="O11" s="66" t="s">
        <v>226</v>
      </c>
      <c r="P11" s="56">
        <v>123.22</v>
      </c>
      <c r="Q11" s="67">
        <v>14733</v>
      </c>
      <c r="R11" s="60">
        <v>0</v>
      </c>
      <c r="S11" s="60">
        <f t="shared" si="5"/>
        <v>14733</v>
      </c>
      <c r="T11" s="69">
        <v>1093</v>
      </c>
      <c r="U11" s="63">
        <v>679</v>
      </c>
      <c r="V11" s="62">
        <f t="shared" si="14"/>
        <v>186.62777980000001</v>
      </c>
      <c r="W11" s="60">
        <f t="shared" si="0"/>
        <v>2578.2749999999996</v>
      </c>
      <c r="X11" s="60">
        <f t="shared" si="6"/>
        <v>441.99</v>
      </c>
      <c r="Y11" s="60">
        <f t="shared" si="7"/>
        <v>1399.635</v>
      </c>
      <c r="Z11" s="60">
        <f t="shared" si="8"/>
        <v>294.66000000000003</v>
      </c>
      <c r="AA11" s="62">
        <v>0</v>
      </c>
      <c r="AB11" s="62">
        <v>0</v>
      </c>
      <c r="AC11" s="62">
        <v>0</v>
      </c>
      <c r="AD11" s="60">
        <f t="shared" si="9"/>
        <v>21406.187779800002</v>
      </c>
      <c r="AE11" s="60">
        <f t="shared" si="10"/>
        <v>256874.25335760001</v>
      </c>
      <c r="AF11" s="60">
        <f t="shared" si="1"/>
        <v>24555</v>
      </c>
      <c r="AG11" s="60">
        <f t="shared" si="11"/>
        <v>2455.5</v>
      </c>
      <c r="AH11" s="60">
        <f t="shared" si="2"/>
        <v>7366.5</v>
      </c>
      <c r="AI11" s="62">
        <f t="shared" si="3"/>
        <v>2946.6000000000004</v>
      </c>
      <c r="AJ11" s="62">
        <v>0</v>
      </c>
      <c r="AK11" s="62">
        <v>0</v>
      </c>
      <c r="AL11" s="60"/>
      <c r="AM11" s="60"/>
      <c r="AN11" s="60"/>
      <c r="AO11" s="62">
        <v>0</v>
      </c>
      <c r="AP11" s="11">
        <f t="shared" si="12"/>
        <v>294197.85335759999</v>
      </c>
    </row>
    <row r="12" spans="1:42" s="9" customFormat="1" x14ac:dyDescent="0.2">
      <c r="A12" s="51">
        <f t="shared" si="13"/>
        <v>9</v>
      </c>
      <c r="B12" s="52">
        <v>11</v>
      </c>
      <c r="C12" s="52" t="s">
        <v>217</v>
      </c>
      <c r="D12" s="52">
        <v>251</v>
      </c>
      <c r="E12" s="52">
        <v>373</v>
      </c>
      <c r="F12" s="52">
        <v>3</v>
      </c>
      <c r="G12" s="53" t="s">
        <v>331</v>
      </c>
      <c r="H12" s="102">
        <v>43846</v>
      </c>
      <c r="I12" s="55">
        <f t="shared" si="4"/>
        <v>0</v>
      </c>
      <c r="J12" s="64">
        <v>11</v>
      </c>
      <c r="K12" s="64">
        <v>8</v>
      </c>
      <c r="L12" s="63" t="s">
        <v>215</v>
      </c>
      <c r="M12" s="65" t="s">
        <v>227</v>
      </c>
      <c r="N12" s="66" t="s">
        <v>228</v>
      </c>
      <c r="O12" s="66" t="s">
        <v>228</v>
      </c>
      <c r="P12" s="56">
        <v>123.22</v>
      </c>
      <c r="Q12" s="67">
        <v>14733</v>
      </c>
      <c r="R12" s="60">
        <v>0</v>
      </c>
      <c r="S12" s="60">
        <f t="shared" si="5"/>
        <v>14733</v>
      </c>
      <c r="T12" s="68">
        <v>1093</v>
      </c>
      <c r="U12" s="63">
        <v>679</v>
      </c>
      <c r="V12" s="62">
        <f t="shared" si="14"/>
        <v>0</v>
      </c>
      <c r="W12" s="60">
        <f t="shared" si="0"/>
        <v>2578.2749999999996</v>
      </c>
      <c r="X12" s="60">
        <f t="shared" si="6"/>
        <v>441.99</v>
      </c>
      <c r="Y12" s="60">
        <f t="shared" si="7"/>
        <v>1399.635</v>
      </c>
      <c r="Z12" s="60">
        <f t="shared" si="8"/>
        <v>294.66000000000003</v>
      </c>
      <c r="AA12" s="62">
        <v>0</v>
      </c>
      <c r="AB12" s="62">
        <v>0</v>
      </c>
      <c r="AC12" s="62">
        <v>0</v>
      </c>
      <c r="AD12" s="60">
        <f t="shared" si="9"/>
        <v>21219.56</v>
      </c>
      <c r="AE12" s="60">
        <f t="shared" si="10"/>
        <v>254634.72000000003</v>
      </c>
      <c r="AF12" s="60">
        <f t="shared" si="1"/>
        <v>24555</v>
      </c>
      <c r="AG12" s="60">
        <f t="shared" si="11"/>
        <v>2455.5</v>
      </c>
      <c r="AH12" s="60">
        <f t="shared" si="2"/>
        <v>7366.5</v>
      </c>
      <c r="AI12" s="62">
        <f t="shared" si="3"/>
        <v>2946.6000000000004</v>
      </c>
      <c r="AJ12" s="62">
        <v>0</v>
      </c>
      <c r="AK12" s="62">
        <v>0</v>
      </c>
      <c r="AL12" s="60"/>
      <c r="AM12" s="60"/>
      <c r="AN12" s="60"/>
      <c r="AO12" s="62">
        <v>0</v>
      </c>
      <c r="AP12" s="11">
        <f t="shared" si="12"/>
        <v>291958.32</v>
      </c>
    </row>
    <row r="13" spans="1:42" s="9" customFormat="1" x14ac:dyDescent="0.2">
      <c r="A13" s="51">
        <f t="shared" si="13"/>
        <v>10</v>
      </c>
      <c r="B13" s="52">
        <v>11</v>
      </c>
      <c r="C13" s="52" t="s">
        <v>217</v>
      </c>
      <c r="D13" s="52">
        <v>251</v>
      </c>
      <c r="E13" s="52">
        <v>373</v>
      </c>
      <c r="F13" s="52">
        <v>3</v>
      </c>
      <c r="G13" s="53" t="s">
        <v>35</v>
      </c>
      <c r="H13" s="102">
        <v>43710</v>
      </c>
      <c r="I13" s="55">
        <f t="shared" si="4"/>
        <v>1</v>
      </c>
      <c r="J13" s="64">
        <v>11</v>
      </c>
      <c r="K13" s="64">
        <v>8</v>
      </c>
      <c r="L13" s="63" t="s">
        <v>215</v>
      </c>
      <c r="M13" s="65" t="s">
        <v>227</v>
      </c>
      <c r="N13" s="66" t="s">
        <v>228</v>
      </c>
      <c r="O13" s="66" t="s">
        <v>228</v>
      </c>
      <c r="P13" s="56">
        <v>123.22</v>
      </c>
      <c r="Q13" s="67">
        <v>14733</v>
      </c>
      <c r="R13" s="60">
        <v>0</v>
      </c>
      <c r="S13" s="60">
        <f t="shared" si="5"/>
        <v>14733</v>
      </c>
      <c r="T13" s="68">
        <v>1093</v>
      </c>
      <c r="U13" s="63">
        <v>679</v>
      </c>
      <c r="V13" s="62">
        <f t="shared" si="14"/>
        <v>0</v>
      </c>
      <c r="W13" s="60">
        <f t="shared" si="0"/>
        <v>2578.2749999999996</v>
      </c>
      <c r="X13" s="60">
        <f t="shared" si="6"/>
        <v>441.99</v>
      </c>
      <c r="Y13" s="60">
        <f t="shared" si="7"/>
        <v>1399.635</v>
      </c>
      <c r="Z13" s="60">
        <f t="shared" si="8"/>
        <v>294.66000000000003</v>
      </c>
      <c r="AA13" s="62">
        <v>0</v>
      </c>
      <c r="AB13" s="62">
        <v>0</v>
      </c>
      <c r="AC13" s="62">
        <v>0</v>
      </c>
      <c r="AD13" s="60">
        <f t="shared" si="9"/>
        <v>21219.56</v>
      </c>
      <c r="AE13" s="60">
        <f t="shared" si="10"/>
        <v>254634.72000000003</v>
      </c>
      <c r="AF13" s="60">
        <f t="shared" si="1"/>
        <v>24555</v>
      </c>
      <c r="AG13" s="60">
        <f t="shared" si="11"/>
        <v>2455.5</v>
      </c>
      <c r="AH13" s="60">
        <f t="shared" si="2"/>
        <v>7366.5</v>
      </c>
      <c r="AI13" s="62">
        <f t="shared" si="3"/>
        <v>2946.6000000000004</v>
      </c>
      <c r="AJ13" s="62">
        <v>0</v>
      </c>
      <c r="AK13" s="62">
        <v>0</v>
      </c>
      <c r="AL13" s="60"/>
      <c r="AM13" s="60"/>
      <c r="AN13" s="60"/>
      <c r="AO13" s="62">
        <v>0</v>
      </c>
      <c r="AP13" s="11">
        <f t="shared" si="12"/>
        <v>291958.32</v>
      </c>
    </row>
    <row r="14" spans="1:42" s="9" customFormat="1" x14ac:dyDescent="0.2">
      <c r="A14" s="51">
        <f t="shared" si="13"/>
        <v>11</v>
      </c>
      <c r="B14" s="52">
        <v>11</v>
      </c>
      <c r="C14" s="52" t="s">
        <v>217</v>
      </c>
      <c r="D14" s="52">
        <v>251</v>
      </c>
      <c r="E14" s="52">
        <v>373</v>
      </c>
      <c r="F14" s="52">
        <v>4</v>
      </c>
      <c r="G14" s="53" t="s">
        <v>36</v>
      </c>
      <c r="H14" s="102">
        <v>34003</v>
      </c>
      <c r="I14" s="55">
        <f t="shared" si="4"/>
        <v>27</v>
      </c>
      <c r="J14" s="64">
        <v>13</v>
      </c>
      <c r="K14" s="64">
        <v>8</v>
      </c>
      <c r="L14" s="63" t="s">
        <v>215</v>
      </c>
      <c r="M14" s="65" t="s">
        <v>229</v>
      </c>
      <c r="N14" s="66" t="s">
        <v>230</v>
      </c>
      <c r="O14" s="66" t="s">
        <v>230</v>
      </c>
      <c r="P14" s="56">
        <v>123.22</v>
      </c>
      <c r="Q14" s="69">
        <v>16246</v>
      </c>
      <c r="R14" s="60">
        <v>0</v>
      </c>
      <c r="S14" s="60">
        <f t="shared" si="5"/>
        <v>16246</v>
      </c>
      <c r="T14" s="68">
        <v>1128</v>
      </c>
      <c r="U14" s="63">
        <v>703</v>
      </c>
      <c r="V14" s="62">
        <f t="shared" si="14"/>
        <v>719.85000779999996</v>
      </c>
      <c r="W14" s="60">
        <f t="shared" si="0"/>
        <v>2843.0499999999997</v>
      </c>
      <c r="X14" s="60">
        <f t="shared" si="6"/>
        <v>487.38</v>
      </c>
      <c r="Y14" s="60">
        <f t="shared" si="7"/>
        <v>1543.3700000000001</v>
      </c>
      <c r="Z14" s="60">
        <f t="shared" si="8"/>
        <v>324.92</v>
      </c>
      <c r="AA14" s="62">
        <v>0</v>
      </c>
      <c r="AB14" s="62">
        <v>0</v>
      </c>
      <c r="AC14" s="62">
        <v>0</v>
      </c>
      <c r="AD14" s="60">
        <f t="shared" si="9"/>
        <v>23995.570007799997</v>
      </c>
      <c r="AE14" s="60">
        <f t="shared" si="10"/>
        <v>287946.84009359998</v>
      </c>
      <c r="AF14" s="60">
        <f t="shared" si="1"/>
        <v>27076.666666666664</v>
      </c>
      <c r="AG14" s="60">
        <f t="shared" si="11"/>
        <v>2707.6666666666665</v>
      </c>
      <c r="AH14" s="60">
        <f t="shared" si="2"/>
        <v>8123</v>
      </c>
      <c r="AI14" s="62">
        <f t="shared" si="3"/>
        <v>3249.2</v>
      </c>
      <c r="AJ14" s="62">
        <v>0</v>
      </c>
      <c r="AK14" s="62">
        <v>0</v>
      </c>
      <c r="AL14" s="60"/>
      <c r="AM14" s="60"/>
      <c r="AN14" s="60"/>
      <c r="AO14" s="62">
        <v>0</v>
      </c>
      <c r="AP14" s="11">
        <f t="shared" si="12"/>
        <v>329103.37342693337</v>
      </c>
    </row>
    <row r="15" spans="1:42" s="9" customFormat="1" x14ac:dyDescent="0.2">
      <c r="A15" s="51">
        <f t="shared" si="13"/>
        <v>12</v>
      </c>
      <c r="B15" s="52">
        <v>11</v>
      </c>
      <c r="C15" s="52" t="s">
        <v>217</v>
      </c>
      <c r="D15" s="52">
        <v>251</v>
      </c>
      <c r="E15" s="52">
        <v>373</v>
      </c>
      <c r="F15" s="52">
        <v>1</v>
      </c>
      <c r="G15" s="53" t="s">
        <v>37</v>
      </c>
      <c r="H15" s="102">
        <v>38448</v>
      </c>
      <c r="I15" s="55">
        <f t="shared" si="4"/>
        <v>15</v>
      </c>
      <c r="J15" s="64">
        <v>11</v>
      </c>
      <c r="K15" s="64">
        <v>8</v>
      </c>
      <c r="L15" s="63" t="s">
        <v>215</v>
      </c>
      <c r="M15" s="65" t="s">
        <v>231</v>
      </c>
      <c r="N15" s="66" t="s">
        <v>232</v>
      </c>
      <c r="O15" s="66" t="s">
        <v>232</v>
      </c>
      <c r="P15" s="56">
        <v>123.22</v>
      </c>
      <c r="Q15" s="68">
        <v>14733</v>
      </c>
      <c r="R15" s="60">
        <v>0</v>
      </c>
      <c r="S15" s="60">
        <f t="shared" si="5"/>
        <v>14733</v>
      </c>
      <c r="T15" s="68">
        <v>1093</v>
      </c>
      <c r="U15" s="63">
        <v>679</v>
      </c>
      <c r="V15" s="62">
        <f t="shared" si="14"/>
        <v>399.91667100000001</v>
      </c>
      <c r="W15" s="60">
        <f t="shared" si="0"/>
        <v>2578.2749999999996</v>
      </c>
      <c r="X15" s="60">
        <f t="shared" si="6"/>
        <v>441.99</v>
      </c>
      <c r="Y15" s="60">
        <f t="shared" si="7"/>
        <v>1399.635</v>
      </c>
      <c r="Z15" s="60">
        <f t="shared" si="8"/>
        <v>294.66000000000003</v>
      </c>
      <c r="AA15" s="62">
        <v>0</v>
      </c>
      <c r="AB15" s="62">
        <v>0</v>
      </c>
      <c r="AC15" s="62">
        <v>0</v>
      </c>
      <c r="AD15" s="60">
        <f t="shared" si="9"/>
        <v>21619.476671</v>
      </c>
      <c r="AE15" s="60">
        <f t="shared" si="10"/>
        <v>259433.72005200002</v>
      </c>
      <c r="AF15" s="60">
        <f t="shared" si="1"/>
        <v>24555</v>
      </c>
      <c r="AG15" s="60">
        <f t="shared" si="11"/>
        <v>2455.5</v>
      </c>
      <c r="AH15" s="60">
        <f t="shared" si="2"/>
        <v>7366.5</v>
      </c>
      <c r="AI15" s="62">
        <f t="shared" si="3"/>
        <v>2946.6000000000004</v>
      </c>
      <c r="AJ15" s="62">
        <v>0</v>
      </c>
      <c r="AK15" s="62">
        <v>0</v>
      </c>
      <c r="AL15" s="60"/>
      <c r="AM15" s="60"/>
      <c r="AN15" s="60"/>
      <c r="AO15" s="62">
        <v>0</v>
      </c>
      <c r="AP15" s="11">
        <f t="shared" si="12"/>
        <v>296757.320052</v>
      </c>
    </row>
    <row r="16" spans="1:42" s="9" customFormat="1" x14ac:dyDescent="0.2">
      <c r="A16" s="51">
        <f t="shared" si="13"/>
        <v>13</v>
      </c>
      <c r="B16" s="52">
        <v>11</v>
      </c>
      <c r="C16" s="52" t="s">
        <v>217</v>
      </c>
      <c r="D16" s="52">
        <v>251</v>
      </c>
      <c r="E16" s="52">
        <v>373</v>
      </c>
      <c r="F16" s="52">
        <v>1</v>
      </c>
      <c r="G16" s="53" t="s">
        <v>29</v>
      </c>
      <c r="H16" s="102"/>
      <c r="I16" s="55">
        <v>0</v>
      </c>
      <c r="J16" s="64">
        <v>13</v>
      </c>
      <c r="K16" s="64">
        <v>8</v>
      </c>
      <c r="L16" s="63" t="s">
        <v>215</v>
      </c>
      <c r="M16" s="65" t="s">
        <v>233</v>
      </c>
      <c r="N16" s="66" t="s">
        <v>230</v>
      </c>
      <c r="O16" s="66" t="s">
        <v>230</v>
      </c>
      <c r="P16" s="56">
        <v>123.22</v>
      </c>
      <c r="Q16" s="67">
        <v>16246</v>
      </c>
      <c r="R16" s="60">
        <v>0</v>
      </c>
      <c r="S16" s="60">
        <f t="shared" si="5"/>
        <v>16246</v>
      </c>
      <c r="T16" s="68">
        <v>1128</v>
      </c>
      <c r="U16" s="63">
        <v>703</v>
      </c>
      <c r="V16" s="62">
        <f t="shared" si="14"/>
        <v>0</v>
      </c>
      <c r="W16" s="60">
        <f t="shared" si="0"/>
        <v>2843.0499999999997</v>
      </c>
      <c r="X16" s="60">
        <f t="shared" si="6"/>
        <v>487.38</v>
      </c>
      <c r="Y16" s="60">
        <f t="shared" si="7"/>
        <v>1543.3700000000001</v>
      </c>
      <c r="Z16" s="60">
        <f t="shared" si="8"/>
        <v>324.92</v>
      </c>
      <c r="AA16" s="62">
        <v>0</v>
      </c>
      <c r="AB16" s="62">
        <v>0</v>
      </c>
      <c r="AC16" s="62">
        <v>0</v>
      </c>
      <c r="AD16" s="60">
        <f t="shared" si="9"/>
        <v>23275.719999999998</v>
      </c>
      <c r="AE16" s="60">
        <f t="shared" si="10"/>
        <v>279308.63999999996</v>
      </c>
      <c r="AF16" s="60">
        <f t="shared" si="1"/>
        <v>27076.666666666664</v>
      </c>
      <c r="AG16" s="60">
        <f t="shared" si="11"/>
        <v>2707.6666666666665</v>
      </c>
      <c r="AH16" s="60">
        <f t="shared" si="2"/>
        <v>8123</v>
      </c>
      <c r="AI16" s="62">
        <f t="shared" si="3"/>
        <v>3249.2</v>
      </c>
      <c r="AJ16" s="62">
        <v>0</v>
      </c>
      <c r="AK16" s="62">
        <v>0</v>
      </c>
      <c r="AL16" s="60"/>
      <c r="AM16" s="60"/>
      <c r="AN16" s="60"/>
      <c r="AO16" s="62">
        <v>0</v>
      </c>
      <c r="AP16" s="11">
        <f t="shared" si="12"/>
        <v>320465.17333333334</v>
      </c>
    </row>
    <row r="17" spans="1:42" s="9" customFormat="1" x14ac:dyDescent="0.2">
      <c r="A17" s="51">
        <f t="shared" si="13"/>
        <v>14</v>
      </c>
      <c r="B17" s="52">
        <v>11</v>
      </c>
      <c r="C17" s="52" t="s">
        <v>217</v>
      </c>
      <c r="D17" s="52">
        <v>251</v>
      </c>
      <c r="E17" s="52">
        <v>373</v>
      </c>
      <c r="F17" s="52">
        <v>1</v>
      </c>
      <c r="G17" s="53" t="s">
        <v>38</v>
      </c>
      <c r="H17" s="102">
        <v>34972</v>
      </c>
      <c r="I17" s="55">
        <f t="shared" si="4"/>
        <v>25</v>
      </c>
      <c r="J17" s="64">
        <v>8</v>
      </c>
      <c r="K17" s="64">
        <v>8</v>
      </c>
      <c r="L17" s="63" t="s">
        <v>215</v>
      </c>
      <c r="M17" s="65" t="s">
        <v>234</v>
      </c>
      <c r="N17" s="66" t="s">
        <v>235</v>
      </c>
      <c r="O17" s="66" t="s">
        <v>235</v>
      </c>
      <c r="P17" s="56">
        <v>123.22</v>
      </c>
      <c r="Q17" s="68">
        <v>13006</v>
      </c>
      <c r="R17" s="60">
        <v>0</v>
      </c>
      <c r="S17" s="60">
        <f t="shared" si="5"/>
        <v>13006</v>
      </c>
      <c r="T17" s="68">
        <v>941</v>
      </c>
      <c r="U17" s="63">
        <v>645</v>
      </c>
      <c r="V17" s="62">
        <f t="shared" si="14"/>
        <v>666.52778499999999</v>
      </c>
      <c r="W17" s="60">
        <f t="shared" si="0"/>
        <v>2276.0499999999997</v>
      </c>
      <c r="X17" s="60">
        <f t="shared" si="6"/>
        <v>390.18</v>
      </c>
      <c r="Y17" s="60">
        <f t="shared" si="7"/>
        <v>1235.57</v>
      </c>
      <c r="Z17" s="60">
        <f t="shared" si="8"/>
        <v>260.12</v>
      </c>
      <c r="AA17" s="62">
        <v>0</v>
      </c>
      <c r="AB17" s="62">
        <v>0</v>
      </c>
      <c r="AC17" s="62">
        <v>0</v>
      </c>
      <c r="AD17" s="60">
        <f t="shared" si="9"/>
        <v>19420.447785</v>
      </c>
      <c r="AE17" s="60">
        <f t="shared" si="10"/>
        <v>233045.37342000002</v>
      </c>
      <c r="AF17" s="60">
        <f t="shared" si="1"/>
        <v>21676.666666666668</v>
      </c>
      <c r="AG17" s="60">
        <f t="shared" si="11"/>
        <v>2167.666666666667</v>
      </c>
      <c r="AH17" s="60">
        <f t="shared" si="2"/>
        <v>6503</v>
      </c>
      <c r="AI17" s="62">
        <f t="shared" si="3"/>
        <v>2601.2000000000003</v>
      </c>
      <c r="AJ17" s="62">
        <v>0</v>
      </c>
      <c r="AK17" s="62">
        <v>0</v>
      </c>
      <c r="AL17" s="60"/>
      <c r="AM17" s="60"/>
      <c r="AN17" s="60"/>
      <c r="AO17" s="62">
        <v>0</v>
      </c>
      <c r="AP17" s="11">
        <f t="shared" si="12"/>
        <v>265993.90675333334</v>
      </c>
    </row>
    <row r="18" spans="1:42" s="9" customFormat="1" x14ac:dyDescent="0.2">
      <c r="A18" s="51">
        <f t="shared" si="13"/>
        <v>15</v>
      </c>
      <c r="B18" s="52">
        <v>11</v>
      </c>
      <c r="C18" s="52" t="s">
        <v>217</v>
      </c>
      <c r="D18" s="52">
        <v>251</v>
      </c>
      <c r="E18" s="52">
        <v>373</v>
      </c>
      <c r="F18" s="52">
        <v>1</v>
      </c>
      <c r="G18" s="53" t="s">
        <v>39</v>
      </c>
      <c r="H18" s="102">
        <v>35668</v>
      </c>
      <c r="I18" s="55">
        <f t="shared" si="4"/>
        <v>23</v>
      </c>
      <c r="J18" s="64">
        <v>8</v>
      </c>
      <c r="K18" s="64">
        <v>6</v>
      </c>
      <c r="L18" s="63" t="s">
        <v>216</v>
      </c>
      <c r="M18" s="65" t="s">
        <v>234</v>
      </c>
      <c r="N18" s="66" t="s">
        <v>235</v>
      </c>
      <c r="O18" s="66" t="s">
        <v>235</v>
      </c>
      <c r="P18" s="56">
        <v>123.22</v>
      </c>
      <c r="Q18" s="69">
        <v>9755</v>
      </c>
      <c r="R18" s="60">
        <v>0</v>
      </c>
      <c r="S18" s="60">
        <f t="shared" si="5"/>
        <v>9755</v>
      </c>
      <c r="T18" s="68">
        <v>707</v>
      </c>
      <c r="U18" s="63">
        <v>484</v>
      </c>
      <c r="V18" s="62">
        <f t="shared" si="14"/>
        <v>613.20556220000003</v>
      </c>
      <c r="W18" s="60">
        <f t="shared" si="0"/>
        <v>1707.125</v>
      </c>
      <c r="X18" s="60">
        <f t="shared" si="6"/>
        <v>292.64999999999998</v>
      </c>
      <c r="Y18" s="60">
        <f t="shared" si="7"/>
        <v>926.72500000000002</v>
      </c>
      <c r="Z18" s="60">
        <f t="shared" si="8"/>
        <v>195.1</v>
      </c>
      <c r="AA18" s="62">
        <v>0</v>
      </c>
      <c r="AB18" s="62">
        <v>0</v>
      </c>
      <c r="AC18" s="62">
        <v>0</v>
      </c>
      <c r="AD18" s="60">
        <f t="shared" si="9"/>
        <v>14680.805562200001</v>
      </c>
      <c r="AE18" s="60">
        <f t="shared" si="10"/>
        <v>176169.66674640001</v>
      </c>
      <c r="AF18" s="60">
        <f t="shared" si="1"/>
        <v>16258.333333333334</v>
      </c>
      <c r="AG18" s="60">
        <f t="shared" si="11"/>
        <v>1625.8333333333335</v>
      </c>
      <c r="AH18" s="60">
        <f t="shared" si="2"/>
        <v>4877.5</v>
      </c>
      <c r="AI18" s="62">
        <f t="shared" si="3"/>
        <v>1951</v>
      </c>
      <c r="AJ18" s="62">
        <v>0</v>
      </c>
      <c r="AK18" s="62">
        <v>0</v>
      </c>
      <c r="AL18" s="60"/>
      <c r="AM18" s="60"/>
      <c r="AN18" s="60"/>
      <c r="AO18" s="62">
        <v>0</v>
      </c>
      <c r="AP18" s="11">
        <f t="shared" si="12"/>
        <v>200882.33341306669</v>
      </c>
    </row>
    <row r="19" spans="1:42" s="9" customFormat="1" x14ac:dyDescent="0.2">
      <c r="A19" s="51">
        <f t="shared" si="13"/>
        <v>16</v>
      </c>
      <c r="B19" s="52">
        <v>11</v>
      </c>
      <c r="C19" s="52" t="s">
        <v>217</v>
      </c>
      <c r="D19" s="52">
        <v>251</v>
      </c>
      <c r="E19" s="52">
        <v>373</v>
      </c>
      <c r="F19" s="52">
        <v>1</v>
      </c>
      <c r="G19" s="53" t="s">
        <v>29</v>
      </c>
      <c r="H19" s="102"/>
      <c r="I19" s="55">
        <f t="shared" si="4"/>
        <v>0</v>
      </c>
      <c r="J19" s="64">
        <v>8</v>
      </c>
      <c r="K19" s="64">
        <v>8</v>
      </c>
      <c r="L19" s="63" t="s">
        <v>216</v>
      </c>
      <c r="M19" s="65" t="s">
        <v>236</v>
      </c>
      <c r="N19" s="66" t="s">
        <v>235</v>
      </c>
      <c r="O19" s="66" t="s">
        <v>235</v>
      </c>
      <c r="P19" s="56">
        <v>123.22</v>
      </c>
      <c r="Q19" s="67">
        <v>13006</v>
      </c>
      <c r="R19" s="60">
        <v>0</v>
      </c>
      <c r="S19" s="60">
        <f t="shared" si="5"/>
        <v>13006</v>
      </c>
      <c r="T19" s="69">
        <v>941</v>
      </c>
      <c r="U19" s="63">
        <v>645</v>
      </c>
      <c r="V19" s="62">
        <f t="shared" si="14"/>
        <v>0</v>
      </c>
      <c r="W19" s="60">
        <f t="shared" si="0"/>
        <v>2276.0499999999997</v>
      </c>
      <c r="X19" s="60">
        <f t="shared" si="6"/>
        <v>390.18</v>
      </c>
      <c r="Y19" s="60">
        <f t="shared" si="7"/>
        <v>1235.57</v>
      </c>
      <c r="Z19" s="60">
        <f t="shared" si="8"/>
        <v>260.12</v>
      </c>
      <c r="AA19" s="62">
        <v>0</v>
      </c>
      <c r="AB19" s="62">
        <v>0</v>
      </c>
      <c r="AC19" s="62">
        <v>0</v>
      </c>
      <c r="AD19" s="60">
        <f t="shared" si="9"/>
        <v>18753.919999999998</v>
      </c>
      <c r="AE19" s="60">
        <f t="shared" si="10"/>
        <v>225047.03999999998</v>
      </c>
      <c r="AF19" s="60">
        <f t="shared" si="1"/>
        <v>21676.666666666668</v>
      </c>
      <c r="AG19" s="60">
        <f t="shared" si="11"/>
        <v>2167.666666666667</v>
      </c>
      <c r="AH19" s="60">
        <f t="shared" si="2"/>
        <v>6503</v>
      </c>
      <c r="AI19" s="62">
        <f t="shared" si="3"/>
        <v>2601.2000000000003</v>
      </c>
      <c r="AJ19" s="62">
        <v>0</v>
      </c>
      <c r="AK19" s="62">
        <v>0</v>
      </c>
      <c r="AL19" s="60"/>
      <c r="AM19" s="60"/>
      <c r="AN19" s="60"/>
      <c r="AO19" s="62">
        <v>0</v>
      </c>
      <c r="AP19" s="11">
        <f t="shared" si="12"/>
        <v>257995.5733333333</v>
      </c>
    </row>
    <row r="20" spans="1:42" s="9" customFormat="1" x14ac:dyDescent="0.2">
      <c r="A20" s="51">
        <f t="shared" si="13"/>
        <v>17</v>
      </c>
      <c r="B20" s="52">
        <v>11</v>
      </c>
      <c r="C20" s="52" t="s">
        <v>217</v>
      </c>
      <c r="D20" s="52">
        <v>251</v>
      </c>
      <c r="E20" s="52">
        <v>373</v>
      </c>
      <c r="F20" s="52">
        <v>1</v>
      </c>
      <c r="G20" s="53" t="s">
        <v>40</v>
      </c>
      <c r="H20" s="102">
        <v>39853</v>
      </c>
      <c r="I20" s="55">
        <f t="shared" si="4"/>
        <v>11</v>
      </c>
      <c r="J20" s="64">
        <v>4</v>
      </c>
      <c r="K20" s="64">
        <v>8</v>
      </c>
      <c r="L20" s="63" t="s">
        <v>215</v>
      </c>
      <c r="M20" s="65" t="s">
        <v>237</v>
      </c>
      <c r="N20" s="66" t="s">
        <v>235</v>
      </c>
      <c r="O20" s="66" t="s">
        <v>235</v>
      </c>
      <c r="P20" s="56">
        <v>123.22</v>
      </c>
      <c r="Q20" s="69">
        <v>11438</v>
      </c>
      <c r="R20" s="60">
        <v>0</v>
      </c>
      <c r="S20" s="60">
        <f t="shared" si="5"/>
        <v>11438</v>
      </c>
      <c r="T20" s="68">
        <v>802</v>
      </c>
      <c r="U20" s="63">
        <v>482</v>
      </c>
      <c r="V20" s="62">
        <f t="shared" si="14"/>
        <v>293.27222539999997</v>
      </c>
      <c r="W20" s="60">
        <f t="shared" si="0"/>
        <v>2001.6499999999999</v>
      </c>
      <c r="X20" s="60">
        <f t="shared" si="6"/>
        <v>343.14</v>
      </c>
      <c r="Y20" s="60">
        <f t="shared" si="7"/>
        <v>1086.6099999999999</v>
      </c>
      <c r="Z20" s="60">
        <f t="shared" si="8"/>
        <v>228.76</v>
      </c>
      <c r="AA20" s="62">
        <v>0</v>
      </c>
      <c r="AB20" s="62">
        <v>0</v>
      </c>
      <c r="AC20" s="62">
        <v>0</v>
      </c>
      <c r="AD20" s="60">
        <f t="shared" si="9"/>
        <v>16675.432225399996</v>
      </c>
      <c r="AE20" s="60">
        <f t="shared" si="10"/>
        <v>200105.18670479994</v>
      </c>
      <c r="AF20" s="60">
        <f t="shared" si="1"/>
        <v>19063.333333333332</v>
      </c>
      <c r="AG20" s="60">
        <f t="shared" si="11"/>
        <v>1906.3333333333333</v>
      </c>
      <c r="AH20" s="60">
        <f t="shared" si="2"/>
        <v>5719</v>
      </c>
      <c r="AI20" s="62">
        <f t="shared" si="3"/>
        <v>2287.6</v>
      </c>
      <c r="AJ20" s="62">
        <v>0</v>
      </c>
      <c r="AK20" s="62">
        <v>0</v>
      </c>
      <c r="AL20" s="60"/>
      <c r="AM20" s="60"/>
      <c r="AN20" s="60"/>
      <c r="AO20" s="62">
        <v>0</v>
      </c>
      <c r="AP20" s="11">
        <f t="shared" si="12"/>
        <v>229081.45337146663</v>
      </c>
    </row>
    <row r="21" spans="1:42" s="9" customFormat="1" x14ac:dyDescent="0.2">
      <c r="A21" s="51">
        <f t="shared" si="13"/>
        <v>18</v>
      </c>
      <c r="B21" s="52">
        <v>11</v>
      </c>
      <c r="C21" s="52" t="s">
        <v>217</v>
      </c>
      <c r="D21" s="52">
        <v>251</v>
      </c>
      <c r="E21" s="52">
        <v>373</v>
      </c>
      <c r="F21" s="52">
        <v>1</v>
      </c>
      <c r="G21" s="53" t="s">
        <v>29</v>
      </c>
      <c r="H21" s="102"/>
      <c r="I21" s="55">
        <f t="shared" si="4"/>
        <v>0</v>
      </c>
      <c r="J21" s="64">
        <v>4</v>
      </c>
      <c r="K21" s="64">
        <v>8</v>
      </c>
      <c r="L21" s="63" t="s">
        <v>216</v>
      </c>
      <c r="M21" s="65" t="s">
        <v>237</v>
      </c>
      <c r="N21" s="66" t="s">
        <v>235</v>
      </c>
      <c r="O21" s="66" t="s">
        <v>235</v>
      </c>
      <c r="P21" s="56">
        <v>123.22</v>
      </c>
      <c r="Q21" s="67">
        <v>11438</v>
      </c>
      <c r="R21" s="60">
        <v>0</v>
      </c>
      <c r="S21" s="60">
        <f t="shared" si="5"/>
        <v>11438</v>
      </c>
      <c r="T21" s="68">
        <v>802</v>
      </c>
      <c r="U21" s="63">
        <v>482</v>
      </c>
      <c r="V21" s="62">
        <f t="shared" si="14"/>
        <v>0</v>
      </c>
      <c r="W21" s="60">
        <f t="shared" si="0"/>
        <v>2001.6499999999999</v>
      </c>
      <c r="X21" s="60">
        <f t="shared" si="6"/>
        <v>343.14</v>
      </c>
      <c r="Y21" s="60">
        <f t="shared" si="7"/>
        <v>1086.6099999999999</v>
      </c>
      <c r="Z21" s="60">
        <f t="shared" si="8"/>
        <v>228.76</v>
      </c>
      <c r="AA21" s="62">
        <v>0</v>
      </c>
      <c r="AB21" s="62">
        <v>0</v>
      </c>
      <c r="AC21" s="62">
        <v>0</v>
      </c>
      <c r="AD21" s="60">
        <f t="shared" si="9"/>
        <v>16382.16</v>
      </c>
      <c r="AE21" s="60">
        <f t="shared" si="10"/>
        <v>196585.91999999998</v>
      </c>
      <c r="AF21" s="60">
        <f t="shared" si="1"/>
        <v>19063.333333333332</v>
      </c>
      <c r="AG21" s="60">
        <f t="shared" si="11"/>
        <v>1906.3333333333333</v>
      </c>
      <c r="AH21" s="60">
        <f t="shared" si="2"/>
        <v>5719</v>
      </c>
      <c r="AI21" s="62">
        <f t="shared" si="3"/>
        <v>2287.6</v>
      </c>
      <c r="AJ21" s="62">
        <v>0</v>
      </c>
      <c r="AK21" s="62">
        <v>0</v>
      </c>
      <c r="AL21" s="60"/>
      <c r="AM21" s="60"/>
      <c r="AN21" s="60"/>
      <c r="AO21" s="62">
        <v>0</v>
      </c>
      <c r="AP21" s="11">
        <f t="shared" si="12"/>
        <v>225562.18666666668</v>
      </c>
    </row>
    <row r="22" spans="1:42" s="9" customFormat="1" x14ac:dyDescent="0.2">
      <c r="A22" s="51">
        <f t="shared" si="13"/>
        <v>19</v>
      </c>
      <c r="B22" s="52">
        <v>11</v>
      </c>
      <c r="C22" s="52" t="s">
        <v>217</v>
      </c>
      <c r="D22" s="52">
        <v>251</v>
      </c>
      <c r="E22" s="52">
        <v>373</v>
      </c>
      <c r="F22" s="52">
        <v>1</v>
      </c>
      <c r="G22" s="53" t="s">
        <v>33</v>
      </c>
      <c r="H22" s="102"/>
      <c r="I22" s="55">
        <f t="shared" si="4"/>
        <v>0</v>
      </c>
      <c r="J22" s="64">
        <v>18</v>
      </c>
      <c r="K22" s="64">
        <v>8</v>
      </c>
      <c r="L22" s="63" t="s">
        <v>215</v>
      </c>
      <c r="M22" s="53" t="s">
        <v>238</v>
      </c>
      <c r="N22" s="66" t="s">
        <v>219</v>
      </c>
      <c r="O22" s="66" t="s">
        <v>219</v>
      </c>
      <c r="P22" s="56">
        <v>123.22</v>
      </c>
      <c r="Q22" s="67">
        <v>29714</v>
      </c>
      <c r="R22" s="60">
        <v>0</v>
      </c>
      <c r="S22" s="60">
        <f t="shared" si="5"/>
        <v>29714</v>
      </c>
      <c r="T22" s="68">
        <v>1465</v>
      </c>
      <c r="U22" s="63">
        <v>987</v>
      </c>
      <c r="V22" s="62">
        <f t="shared" si="14"/>
        <v>0</v>
      </c>
      <c r="W22" s="60">
        <f t="shared" si="0"/>
        <v>5199.95</v>
      </c>
      <c r="X22" s="60">
        <f t="shared" si="6"/>
        <v>891.42</v>
      </c>
      <c r="Y22" s="60">
        <f t="shared" si="7"/>
        <v>2822.83</v>
      </c>
      <c r="Z22" s="60">
        <f t="shared" si="8"/>
        <v>594.28</v>
      </c>
      <c r="AA22" s="62">
        <v>0</v>
      </c>
      <c r="AB22" s="62">
        <v>0</v>
      </c>
      <c r="AC22" s="62">
        <v>0</v>
      </c>
      <c r="AD22" s="60">
        <f t="shared" si="9"/>
        <v>41674.479999999996</v>
      </c>
      <c r="AE22" s="60">
        <f t="shared" si="10"/>
        <v>500093.75999999995</v>
      </c>
      <c r="AF22" s="60">
        <f t="shared" si="1"/>
        <v>49523.333333333336</v>
      </c>
      <c r="AG22" s="60">
        <f t="shared" si="11"/>
        <v>4952.3333333333339</v>
      </c>
      <c r="AH22" s="60">
        <f t="shared" si="2"/>
        <v>14857</v>
      </c>
      <c r="AI22" s="62">
        <f t="shared" si="3"/>
        <v>5942.8</v>
      </c>
      <c r="AJ22" s="62">
        <v>0</v>
      </c>
      <c r="AK22" s="62">
        <v>0</v>
      </c>
      <c r="AL22" s="60"/>
      <c r="AM22" s="60"/>
      <c r="AN22" s="60"/>
      <c r="AO22" s="62">
        <v>0</v>
      </c>
      <c r="AP22" s="11">
        <f t="shared" si="12"/>
        <v>575369.22666666668</v>
      </c>
    </row>
    <row r="23" spans="1:42" s="9" customFormat="1" x14ac:dyDescent="0.2">
      <c r="A23" s="51">
        <f t="shared" si="13"/>
        <v>20</v>
      </c>
      <c r="B23" s="52">
        <v>11</v>
      </c>
      <c r="C23" s="52" t="s">
        <v>217</v>
      </c>
      <c r="D23" s="52">
        <v>251</v>
      </c>
      <c r="E23" s="52">
        <v>373</v>
      </c>
      <c r="F23" s="52">
        <v>4</v>
      </c>
      <c r="G23" s="53" t="s">
        <v>41</v>
      </c>
      <c r="H23" s="102">
        <v>36312</v>
      </c>
      <c r="I23" s="55">
        <f t="shared" si="4"/>
        <v>21</v>
      </c>
      <c r="J23" s="67">
        <v>13</v>
      </c>
      <c r="K23" s="67">
        <v>8</v>
      </c>
      <c r="L23" s="63" t="s">
        <v>215</v>
      </c>
      <c r="M23" s="65" t="s">
        <v>239</v>
      </c>
      <c r="N23" s="66" t="s">
        <v>240</v>
      </c>
      <c r="O23" s="66" t="s">
        <v>240</v>
      </c>
      <c r="P23" s="56">
        <v>123.22</v>
      </c>
      <c r="Q23" s="68">
        <v>16246</v>
      </c>
      <c r="R23" s="60">
        <v>0</v>
      </c>
      <c r="S23" s="60">
        <f t="shared" si="5"/>
        <v>16246</v>
      </c>
      <c r="T23" s="68">
        <v>1128</v>
      </c>
      <c r="U23" s="63">
        <v>703</v>
      </c>
      <c r="V23" s="62">
        <f t="shared" si="14"/>
        <v>559.88333940000007</v>
      </c>
      <c r="W23" s="60">
        <f t="shared" si="0"/>
        <v>2843.0499999999997</v>
      </c>
      <c r="X23" s="60">
        <f t="shared" si="6"/>
        <v>487.38</v>
      </c>
      <c r="Y23" s="60">
        <f t="shared" si="7"/>
        <v>1543.3700000000001</v>
      </c>
      <c r="Z23" s="60">
        <f t="shared" si="8"/>
        <v>324.92</v>
      </c>
      <c r="AA23" s="62">
        <v>0</v>
      </c>
      <c r="AB23" s="62">
        <v>0</v>
      </c>
      <c r="AC23" s="62">
        <v>0</v>
      </c>
      <c r="AD23" s="60">
        <f t="shared" si="9"/>
        <v>23835.603339399997</v>
      </c>
      <c r="AE23" s="60">
        <f t="shared" si="10"/>
        <v>286027.24007279996</v>
      </c>
      <c r="AF23" s="60">
        <f t="shared" si="1"/>
        <v>27076.666666666664</v>
      </c>
      <c r="AG23" s="60">
        <f t="shared" si="11"/>
        <v>2707.6666666666665</v>
      </c>
      <c r="AH23" s="60">
        <f t="shared" si="2"/>
        <v>8123</v>
      </c>
      <c r="AI23" s="62">
        <f t="shared" si="3"/>
        <v>3249.2</v>
      </c>
      <c r="AJ23" s="62">
        <v>0</v>
      </c>
      <c r="AK23" s="62">
        <v>0</v>
      </c>
      <c r="AL23" s="60"/>
      <c r="AM23" s="60"/>
      <c r="AN23" s="60"/>
      <c r="AO23" s="62">
        <v>0</v>
      </c>
      <c r="AP23" s="11">
        <f t="shared" si="12"/>
        <v>327183.77340613335</v>
      </c>
    </row>
    <row r="24" spans="1:42" s="9" customFormat="1" x14ac:dyDescent="0.2">
      <c r="A24" s="51">
        <f t="shared" si="13"/>
        <v>21</v>
      </c>
      <c r="B24" s="52">
        <v>11</v>
      </c>
      <c r="C24" s="52" t="s">
        <v>217</v>
      </c>
      <c r="D24" s="52">
        <v>251</v>
      </c>
      <c r="E24" s="52">
        <v>373</v>
      </c>
      <c r="F24" s="52">
        <v>4</v>
      </c>
      <c r="G24" s="53" t="s">
        <v>42</v>
      </c>
      <c r="H24" s="102">
        <v>34358</v>
      </c>
      <c r="I24" s="55">
        <f t="shared" si="4"/>
        <v>26</v>
      </c>
      <c r="J24" s="64">
        <v>11</v>
      </c>
      <c r="K24" s="64">
        <v>8</v>
      </c>
      <c r="L24" s="63" t="s">
        <v>215</v>
      </c>
      <c r="M24" s="65" t="s">
        <v>241</v>
      </c>
      <c r="N24" s="66" t="s">
        <v>242</v>
      </c>
      <c r="O24" s="66" t="s">
        <v>242</v>
      </c>
      <c r="P24" s="56">
        <v>123.22</v>
      </c>
      <c r="Q24" s="68">
        <v>14733</v>
      </c>
      <c r="R24" s="60">
        <v>0</v>
      </c>
      <c r="S24" s="60">
        <f t="shared" si="5"/>
        <v>14733</v>
      </c>
      <c r="T24" s="68">
        <v>1093</v>
      </c>
      <c r="U24" s="63">
        <v>679</v>
      </c>
      <c r="V24" s="62">
        <f t="shared" si="14"/>
        <v>693.18889640000009</v>
      </c>
      <c r="W24" s="60">
        <f t="shared" si="0"/>
        <v>2578.2749999999996</v>
      </c>
      <c r="X24" s="60">
        <f t="shared" si="6"/>
        <v>441.99</v>
      </c>
      <c r="Y24" s="60">
        <f t="shared" si="7"/>
        <v>1399.635</v>
      </c>
      <c r="Z24" s="60">
        <f t="shared" si="8"/>
        <v>294.66000000000003</v>
      </c>
      <c r="AA24" s="62">
        <v>0</v>
      </c>
      <c r="AB24" s="62">
        <v>0</v>
      </c>
      <c r="AC24" s="62">
        <v>0</v>
      </c>
      <c r="AD24" s="60">
        <f t="shared" si="9"/>
        <v>21912.748896399997</v>
      </c>
      <c r="AE24" s="60">
        <f t="shared" si="10"/>
        <v>262952.98675679998</v>
      </c>
      <c r="AF24" s="60">
        <f t="shared" si="1"/>
        <v>24555</v>
      </c>
      <c r="AG24" s="60">
        <f t="shared" si="11"/>
        <v>2455.5</v>
      </c>
      <c r="AH24" s="60">
        <f t="shared" si="2"/>
        <v>7366.5</v>
      </c>
      <c r="AI24" s="62">
        <f t="shared" si="3"/>
        <v>2946.6000000000004</v>
      </c>
      <c r="AJ24" s="62">
        <v>0</v>
      </c>
      <c r="AK24" s="62">
        <v>0</v>
      </c>
      <c r="AL24" s="60"/>
      <c r="AM24" s="60"/>
      <c r="AN24" s="60"/>
      <c r="AO24" s="62">
        <v>0</v>
      </c>
      <c r="AP24" s="11">
        <f t="shared" si="12"/>
        <v>300276.58675679995</v>
      </c>
    </row>
    <row r="25" spans="1:42" s="9" customFormat="1" x14ac:dyDescent="0.2">
      <c r="A25" s="51">
        <f t="shared" si="13"/>
        <v>22</v>
      </c>
      <c r="B25" s="52">
        <v>11</v>
      </c>
      <c r="C25" s="52" t="s">
        <v>217</v>
      </c>
      <c r="D25" s="52">
        <v>251</v>
      </c>
      <c r="E25" s="52">
        <v>373</v>
      </c>
      <c r="F25" s="52">
        <v>4</v>
      </c>
      <c r="G25" s="53" t="s">
        <v>43</v>
      </c>
      <c r="H25" s="102">
        <v>42138</v>
      </c>
      <c r="I25" s="55">
        <f t="shared" si="4"/>
        <v>5</v>
      </c>
      <c r="J25" s="64">
        <v>11</v>
      </c>
      <c r="K25" s="64">
        <v>8</v>
      </c>
      <c r="L25" s="63" t="s">
        <v>215</v>
      </c>
      <c r="M25" s="65" t="s">
        <v>241</v>
      </c>
      <c r="N25" s="66" t="s">
        <v>242</v>
      </c>
      <c r="O25" s="66" t="s">
        <v>242</v>
      </c>
      <c r="P25" s="56">
        <v>123.22</v>
      </c>
      <c r="Q25" s="68">
        <v>14733</v>
      </c>
      <c r="R25" s="60">
        <v>0</v>
      </c>
      <c r="S25" s="60">
        <f t="shared" si="5"/>
        <v>14733</v>
      </c>
      <c r="T25" s="68">
        <v>1093</v>
      </c>
      <c r="U25" s="63">
        <v>679</v>
      </c>
      <c r="V25" s="62">
        <f t="shared" si="14"/>
        <v>133.30555699999999</v>
      </c>
      <c r="W25" s="60">
        <f t="shared" si="0"/>
        <v>2578.2749999999996</v>
      </c>
      <c r="X25" s="60">
        <f t="shared" si="6"/>
        <v>441.99</v>
      </c>
      <c r="Y25" s="60">
        <f t="shared" si="7"/>
        <v>1399.635</v>
      </c>
      <c r="Z25" s="60">
        <f t="shared" si="8"/>
        <v>294.66000000000003</v>
      </c>
      <c r="AA25" s="62">
        <v>0</v>
      </c>
      <c r="AB25" s="62">
        <v>0</v>
      </c>
      <c r="AC25" s="62">
        <v>0</v>
      </c>
      <c r="AD25" s="60">
        <f t="shared" si="9"/>
        <v>21352.865557000001</v>
      </c>
      <c r="AE25" s="60">
        <f t="shared" si="10"/>
        <v>256234.38668400003</v>
      </c>
      <c r="AF25" s="60">
        <f t="shared" si="1"/>
        <v>24555</v>
      </c>
      <c r="AG25" s="60">
        <f t="shared" si="11"/>
        <v>2455.5</v>
      </c>
      <c r="AH25" s="60">
        <f t="shared" si="2"/>
        <v>7366.5</v>
      </c>
      <c r="AI25" s="62">
        <f t="shared" si="3"/>
        <v>2946.6000000000004</v>
      </c>
      <c r="AJ25" s="62">
        <v>0</v>
      </c>
      <c r="AK25" s="62">
        <v>0</v>
      </c>
      <c r="AL25" s="60"/>
      <c r="AM25" s="60"/>
      <c r="AN25" s="60"/>
      <c r="AO25" s="62">
        <v>0</v>
      </c>
      <c r="AP25" s="11">
        <f t="shared" si="12"/>
        <v>293557.986684</v>
      </c>
    </row>
    <row r="26" spans="1:42" s="9" customFormat="1" ht="12.75" customHeight="1" x14ac:dyDescent="0.2">
      <c r="A26" s="51">
        <f t="shared" si="13"/>
        <v>23</v>
      </c>
      <c r="B26" s="52">
        <v>11</v>
      </c>
      <c r="C26" s="52" t="s">
        <v>217</v>
      </c>
      <c r="D26" s="52">
        <v>251</v>
      </c>
      <c r="E26" s="52">
        <v>373</v>
      </c>
      <c r="F26" s="52">
        <v>4</v>
      </c>
      <c r="G26" s="53" t="s">
        <v>44</v>
      </c>
      <c r="H26" s="102">
        <v>41550</v>
      </c>
      <c r="I26" s="55">
        <f t="shared" si="4"/>
        <v>7</v>
      </c>
      <c r="J26" s="64">
        <v>11</v>
      </c>
      <c r="K26" s="64">
        <v>8</v>
      </c>
      <c r="L26" s="63" t="s">
        <v>215</v>
      </c>
      <c r="M26" s="65" t="s">
        <v>243</v>
      </c>
      <c r="N26" s="66" t="s">
        <v>242</v>
      </c>
      <c r="O26" s="66" t="s">
        <v>242</v>
      </c>
      <c r="P26" s="56">
        <v>123.22</v>
      </c>
      <c r="Q26" s="68">
        <v>14733</v>
      </c>
      <c r="R26" s="60">
        <v>0</v>
      </c>
      <c r="S26" s="60">
        <f t="shared" si="5"/>
        <v>14733</v>
      </c>
      <c r="T26" s="68">
        <v>1093</v>
      </c>
      <c r="U26" s="63">
        <v>679</v>
      </c>
      <c r="V26" s="62">
        <f t="shared" si="14"/>
        <v>186.62777980000001</v>
      </c>
      <c r="W26" s="60">
        <f t="shared" si="0"/>
        <v>2578.2749999999996</v>
      </c>
      <c r="X26" s="60">
        <f t="shared" si="6"/>
        <v>441.99</v>
      </c>
      <c r="Y26" s="60">
        <f t="shared" si="7"/>
        <v>1399.635</v>
      </c>
      <c r="Z26" s="60">
        <f t="shared" si="8"/>
        <v>294.66000000000003</v>
      </c>
      <c r="AA26" s="62">
        <v>0</v>
      </c>
      <c r="AB26" s="62">
        <v>0</v>
      </c>
      <c r="AC26" s="62">
        <v>0</v>
      </c>
      <c r="AD26" s="60">
        <f t="shared" si="9"/>
        <v>21406.187779800002</v>
      </c>
      <c r="AE26" s="60">
        <f t="shared" si="10"/>
        <v>256874.25335760001</v>
      </c>
      <c r="AF26" s="60">
        <f t="shared" si="1"/>
        <v>24555</v>
      </c>
      <c r="AG26" s="60">
        <f t="shared" si="11"/>
        <v>2455.5</v>
      </c>
      <c r="AH26" s="60">
        <f t="shared" si="2"/>
        <v>7366.5</v>
      </c>
      <c r="AI26" s="62">
        <f t="shared" si="3"/>
        <v>2946.6000000000004</v>
      </c>
      <c r="AJ26" s="62">
        <v>0</v>
      </c>
      <c r="AK26" s="62">
        <v>0</v>
      </c>
      <c r="AL26" s="60"/>
      <c r="AM26" s="60"/>
      <c r="AN26" s="60"/>
      <c r="AO26" s="62">
        <v>0</v>
      </c>
      <c r="AP26" s="11">
        <f t="shared" si="12"/>
        <v>294197.85335759999</v>
      </c>
    </row>
    <row r="27" spans="1:42" s="9" customFormat="1" ht="12.75" customHeight="1" x14ac:dyDescent="0.2">
      <c r="A27" s="51">
        <f t="shared" si="13"/>
        <v>24</v>
      </c>
      <c r="B27" s="52">
        <v>11</v>
      </c>
      <c r="C27" s="52" t="s">
        <v>217</v>
      </c>
      <c r="D27" s="52">
        <v>251</v>
      </c>
      <c r="E27" s="52">
        <v>373</v>
      </c>
      <c r="F27" s="52">
        <v>4</v>
      </c>
      <c r="G27" s="70" t="s">
        <v>45</v>
      </c>
      <c r="H27" s="102">
        <v>43481</v>
      </c>
      <c r="I27" s="55">
        <f t="shared" si="4"/>
        <v>1</v>
      </c>
      <c r="J27" s="64">
        <v>11</v>
      </c>
      <c r="K27" s="64">
        <v>8</v>
      </c>
      <c r="L27" s="63" t="s">
        <v>215</v>
      </c>
      <c r="M27" s="65" t="s">
        <v>244</v>
      </c>
      <c r="N27" s="66" t="s">
        <v>242</v>
      </c>
      <c r="O27" s="66" t="s">
        <v>242</v>
      </c>
      <c r="P27" s="56">
        <v>123.22</v>
      </c>
      <c r="Q27" s="68">
        <v>14733</v>
      </c>
      <c r="R27" s="60">
        <v>0</v>
      </c>
      <c r="S27" s="60">
        <f t="shared" si="5"/>
        <v>14733</v>
      </c>
      <c r="T27" s="68">
        <v>1093</v>
      </c>
      <c r="U27" s="63">
        <v>679</v>
      </c>
      <c r="V27" s="62">
        <f t="shared" si="14"/>
        <v>0</v>
      </c>
      <c r="W27" s="60">
        <f t="shared" si="0"/>
        <v>2578.2749999999996</v>
      </c>
      <c r="X27" s="60">
        <f t="shared" si="6"/>
        <v>441.99</v>
      </c>
      <c r="Y27" s="60">
        <f t="shared" si="7"/>
        <v>1399.635</v>
      </c>
      <c r="Z27" s="60">
        <f t="shared" si="8"/>
        <v>294.66000000000003</v>
      </c>
      <c r="AA27" s="62">
        <v>0</v>
      </c>
      <c r="AB27" s="62">
        <v>0</v>
      </c>
      <c r="AC27" s="62">
        <v>0</v>
      </c>
      <c r="AD27" s="60">
        <f t="shared" si="9"/>
        <v>21219.56</v>
      </c>
      <c r="AE27" s="60">
        <f t="shared" si="10"/>
        <v>254634.72000000003</v>
      </c>
      <c r="AF27" s="60">
        <f t="shared" si="1"/>
        <v>24555</v>
      </c>
      <c r="AG27" s="60">
        <f t="shared" si="11"/>
        <v>2455.5</v>
      </c>
      <c r="AH27" s="60">
        <f t="shared" si="2"/>
        <v>7366.5</v>
      </c>
      <c r="AI27" s="62">
        <f t="shared" si="3"/>
        <v>2946.6000000000004</v>
      </c>
      <c r="AJ27" s="62">
        <v>0</v>
      </c>
      <c r="AK27" s="62">
        <v>0</v>
      </c>
      <c r="AL27" s="60"/>
      <c r="AM27" s="60"/>
      <c r="AN27" s="60"/>
      <c r="AO27" s="62">
        <v>0</v>
      </c>
      <c r="AP27" s="11">
        <f t="shared" si="12"/>
        <v>291958.32</v>
      </c>
    </row>
    <row r="28" spans="1:42" s="9" customFormat="1" ht="12.75" customHeight="1" x14ac:dyDescent="0.2">
      <c r="A28" s="51">
        <f t="shared" si="13"/>
        <v>25</v>
      </c>
      <c r="B28" s="52">
        <v>11</v>
      </c>
      <c r="C28" s="52" t="s">
        <v>217</v>
      </c>
      <c r="D28" s="52">
        <v>251</v>
      </c>
      <c r="E28" s="52">
        <v>373</v>
      </c>
      <c r="F28" s="52">
        <v>1</v>
      </c>
      <c r="G28" s="53" t="s">
        <v>33</v>
      </c>
      <c r="H28" s="102"/>
      <c r="I28" s="55">
        <f t="shared" si="4"/>
        <v>0</v>
      </c>
      <c r="J28" s="64">
        <v>11</v>
      </c>
      <c r="K28" s="64">
        <v>8</v>
      </c>
      <c r="L28" s="63" t="s">
        <v>215</v>
      </c>
      <c r="M28" s="65" t="s">
        <v>245</v>
      </c>
      <c r="N28" s="66" t="s">
        <v>242</v>
      </c>
      <c r="O28" s="66" t="s">
        <v>242</v>
      </c>
      <c r="P28" s="56">
        <v>123.22</v>
      </c>
      <c r="Q28" s="68">
        <v>14733</v>
      </c>
      <c r="R28" s="60">
        <v>0</v>
      </c>
      <c r="S28" s="60">
        <f t="shared" si="5"/>
        <v>14733</v>
      </c>
      <c r="T28" s="68">
        <v>1093</v>
      </c>
      <c r="U28" s="63">
        <v>679</v>
      </c>
      <c r="V28" s="62">
        <f t="shared" si="14"/>
        <v>0</v>
      </c>
      <c r="W28" s="60">
        <f t="shared" si="0"/>
        <v>2578.2749999999996</v>
      </c>
      <c r="X28" s="60">
        <f t="shared" si="6"/>
        <v>441.99</v>
      </c>
      <c r="Y28" s="60">
        <f t="shared" si="7"/>
        <v>1399.635</v>
      </c>
      <c r="Z28" s="60">
        <f t="shared" si="8"/>
        <v>294.66000000000003</v>
      </c>
      <c r="AA28" s="62">
        <v>0</v>
      </c>
      <c r="AB28" s="62">
        <v>0</v>
      </c>
      <c r="AC28" s="62">
        <v>0</v>
      </c>
      <c r="AD28" s="60">
        <f t="shared" si="9"/>
        <v>21219.56</v>
      </c>
      <c r="AE28" s="60">
        <f t="shared" si="10"/>
        <v>254634.72000000003</v>
      </c>
      <c r="AF28" s="60">
        <f t="shared" si="1"/>
        <v>24555</v>
      </c>
      <c r="AG28" s="60">
        <f t="shared" si="11"/>
        <v>2455.5</v>
      </c>
      <c r="AH28" s="60">
        <f t="shared" si="2"/>
        <v>7366.5</v>
      </c>
      <c r="AI28" s="62">
        <f t="shared" si="3"/>
        <v>2946.6000000000004</v>
      </c>
      <c r="AJ28" s="62">
        <v>0</v>
      </c>
      <c r="AK28" s="62">
        <v>0</v>
      </c>
      <c r="AL28" s="60"/>
      <c r="AM28" s="60"/>
      <c r="AN28" s="60"/>
      <c r="AO28" s="62">
        <v>0</v>
      </c>
      <c r="AP28" s="11">
        <f t="shared" si="12"/>
        <v>291958.32</v>
      </c>
    </row>
    <row r="29" spans="1:42" s="9" customFormat="1" x14ac:dyDescent="0.2">
      <c r="A29" s="51">
        <f t="shared" si="13"/>
        <v>26</v>
      </c>
      <c r="B29" s="52">
        <v>11</v>
      </c>
      <c r="C29" s="52" t="s">
        <v>217</v>
      </c>
      <c r="D29" s="52">
        <v>251</v>
      </c>
      <c r="E29" s="52">
        <v>373</v>
      </c>
      <c r="F29" s="52">
        <v>1</v>
      </c>
      <c r="G29" s="53" t="s">
        <v>33</v>
      </c>
      <c r="H29" s="102"/>
      <c r="I29" s="55">
        <f t="shared" si="4"/>
        <v>0</v>
      </c>
      <c r="J29" s="64">
        <v>11</v>
      </c>
      <c r="K29" s="64">
        <v>8</v>
      </c>
      <c r="L29" s="63" t="s">
        <v>215</v>
      </c>
      <c r="M29" s="65" t="s">
        <v>245</v>
      </c>
      <c r="N29" s="66" t="s">
        <v>242</v>
      </c>
      <c r="O29" s="66" t="s">
        <v>242</v>
      </c>
      <c r="P29" s="56">
        <v>123.22</v>
      </c>
      <c r="Q29" s="68">
        <v>14733</v>
      </c>
      <c r="R29" s="60">
        <v>0</v>
      </c>
      <c r="S29" s="60">
        <f t="shared" si="5"/>
        <v>14733</v>
      </c>
      <c r="T29" s="68">
        <v>1093</v>
      </c>
      <c r="U29" s="63">
        <v>679</v>
      </c>
      <c r="V29" s="62">
        <f t="shared" si="14"/>
        <v>0</v>
      </c>
      <c r="W29" s="60">
        <f t="shared" si="0"/>
        <v>2578.2749999999996</v>
      </c>
      <c r="X29" s="60">
        <f t="shared" si="6"/>
        <v>441.99</v>
      </c>
      <c r="Y29" s="60">
        <f t="shared" si="7"/>
        <v>1399.635</v>
      </c>
      <c r="Z29" s="60">
        <f t="shared" si="8"/>
        <v>294.66000000000003</v>
      </c>
      <c r="AA29" s="62">
        <v>0</v>
      </c>
      <c r="AB29" s="62">
        <v>0</v>
      </c>
      <c r="AC29" s="62">
        <v>0</v>
      </c>
      <c r="AD29" s="60">
        <f t="shared" si="9"/>
        <v>21219.56</v>
      </c>
      <c r="AE29" s="60">
        <f t="shared" si="10"/>
        <v>254634.72000000003</v>
      </c>
      <c r="AF29" s="60">
        <f t="shared" si="1"/>
        <v>24555</v>
      </c>
      <c r="AG29" s="60">
        <f t="shared" si="11"/>
        <v>2455.5</v>
      </c>
      <c r="AH29" s="60">
        <f t="shared" si="2"/>
        <v>7366.5</v>
      </c>
      <c r="AI29" s="62">
        <f t="shared" si="3"/>
        <v>2946.6000000000004</v>
      </c>
      <c r="AJ29" s="62">
        <v>0</v>
      </c>
      <c r="AK29" s="62">
        <v>0</v>
      </c>
      <c r="AL29" s="60"/>
      <c r="AM29" s="60"/>
      <c r="AN29" s="60"/>
      <c r="AO29" s="62">
        <v>0</v>
      </c>
      <c r="AP29" s="11">
        <f t="shared" si="12"/>
        <v>291958.32</v>
      </c>
    </row>
    <row r="30" spans="1:42" x14ac:dyDescent="0.2">
      <c r="A30" s="51">
        <f t="shared" si="13"/>
        <v>27</v>
      </c>
      <c r="B30" s="52">
        <v>11</v>
      </c>
      <c r="C30" s="52" t="s">
        <v>217</v>
      </c>
      <c r="D30" s="52">
        <v>251</v>
      </c>
      <c r="E30" s="52">
        <v>373</v>
      </c>
      <c r="F30" s="52">
        <v>1</v>
      </c>
      <c r="G30" s="53" t="s">
        <v>46</v>
      </c>
      <c r="H30" s="102">
        <v>43451</v>
      </c>
      <c r="I30" s="55">
        <f t="shared" si="4"/>
        <v>2</v>
      </c>
      <c r="J30" s="64">
        <v>7</v>
      </c>
      <c r="K30" s="64">
        <v>8</v>
      </c>
      <c r="L30" s="63" t="s">
        <v>215</v>
      </c>
      <c r="M30" s="65" t="s">
        <v>246</v>
      </c>
      <c r="N30" s="66" t="s">
        <v>242</v>
      </c>
      <c r="O30" s="66" t="s">
        <v>242</v>
      </c>
      <c r="P30" s="56">
        <v>123.22</v>
      </c>
      <c r="Q30" s="67">
        <v>12556</v>
      </c>
      <c r="R30" s="60">
        <v>0</v>
      </c>
      <c r="S30" s="60">
        <f t="shared" si="5"/>
        <v>12556</v>
      </c>
      <c r="T30" s="68">
        <v>926</v>
      </c>
      <c r="U30" s="63">
        <v>630</v>
      </c>
      <c r="V30" s="62">
        <f t="shared" si="14"/>
        <v>0</v>
      </c>
      <c r="W30" s="60">
        <f t="shared" si="0"/>
        <v>2197.2999999999997</v>
      </c>
      <c r="X30" s="60">
        <f t="shared" si="6"/>
        <v>376.68</v>
      </c>
      <c r="Y30" s="60">
        <f t="shared" si="7"/>
        <v>1192.82</v>
      </c>
      <c r="Z30" s="60">
        <f t="shared" si="8"/>
        <v>251.12</v>
      </c>
      <c r="AA30" s="62">
        <v>0</v>
      </c>
      <c r="AB30" s="62">
        <v>0</v>
      </c>
      <c r="AC30" s="62">
        <v>0</v>
      </c>
      <c r="AD30" s="60">
        <f t="shared" si="9"/>
        <v>18129.919999999998</v>
      </c>
      <c r="AE30" s="60">
        <f t="shared" si="10"/>
        <v>217559.03999999998</v>
      </c>
      <c r="AF30" s="60">
        <f t="shared" si="1"/>
        <v>20926.666666666668</v>
      </c>
      <c r="AG30" s="60">
        <f t="shared" si="11"/>
        <v>2092.666666666667</v>
      </c>
      <c r="AH30" s="60">
        <f t="shared" si="2"/>
        <v>6278</v>
      </c>
      <c r="AI30" s="62">
        <f t="shared" si="3"/>
        <v>2511.2000000000003</v>
      </c>
      <c r="AJ30" s="62">
        <v>0</v>
      </c>
      <c r="AK30" s="62">
        <v>0</v>
      </c>
      <c r="AL30" s="60"/>
      <c r="AM30" s="60"/>
      <c r="AN30" s="60"/>
      <c r="AO30" s="62">
        <v>0</v>
      </c>
      <c r="AP30" s="11">
        <f t="shared" si="12"/>
        <v>249367.5733333333</v>
      </c>
    </row>
    <row r="31" spans="1:42" x14ac:dyDescent="0.2">
      <c r="A31" s="51">
        <f t="shared" si="13"/>
        <v>28</v>
      </c>
      <c r="B31" s="52">
        <v>11</v>
      </c>
      <c r="C31" s="52" t="s">
        <v>217</v>
      </c>
      <c r="D31" s="52">
        <v>251</v>
      </c>
      <c r="E31" s="52">
        <v>373</v>
      </c>
      <c r="F31" s="52">
        <v>4</v>
      </c>
      <c r="G31" s="53" t="s">
        <v>47</v>
      </c>
      <c r="H31" s="102">
        <v>40253</v>
      </c>
      <c r="I31" s="55">
        <f t="shared" si="4"/>
        <v>10</v>
      </c>
      <c r="J31" s="64">
        <v>6</v>
      </c>
      <c r="K31" s="64">
        <v>8</v>
      </c>
      <c r="L31" s="63" t="s">
        <v>216</v>
      </c>
      <c r="M31" s="65" t="s">
        <v>247</v>
      </c>
      <c r="N31" s="66" t="s">
        <v>242</v>
      </c>
      <c r="O31" s="66" t="s">
        <v>242</v>
      </c>
      <c r="P31" s="56">
        <v>123.22</v>
      </c>
      <c r="Q31" s="67">
        <v>12058</v>
      </c>
      <c r="R31" s="60">
        <v>0</v>
      </c>
      <c r="S31" s="60">
        <f t="shared" si="5"/>
        <v>12058</v>
      </c>
      <c r="T31" s="68">
        <v>915</v>
      </c>
      <c r="U31" s="63">
        <v>616</v>
      </c>
      <c r="V31" s="62">
        <f t="shared" si="14"/>
        <v>266.61111399999999</v>
      </c>
      <c r="W31" s="60">
        <f t="shared" si="0"/>
        <v>2110.15</v>
      </c>
      <c r="X31" s="60">
        <f t="shared" si="6"/>
        <v>361.74</v>
      </c>
      <c r="Y31" s="60">
        <f t="shared" si="7"/>
        <v>1145.51</v>
      </c>
      <c r="Z31" s="60">
        <f t="shared" si="8"/>
        <v>241.16</v>
      </c>
      <c r="AA31" s="62">
        <v>0</v>
      </c>
      <c r="AB31" s="62">
        <v>0</v>
      </c>
      <c r="AC31" s="62">
        <v>0</v>
      </c>
      <c r="AD31" s="60">
        <f t="shared" si="9"/>
        <v>17714.171113999997</v>
      </c>
      <c r="AE31" s="60">
        <f t="shared" si="10"/>
        <v>212570.05336799996</v>
      </c>
      <c r="AF31" s="60">
        <f t="shared" si="1"/>
        <v>20096.666666666668</v>
      </c>
      <c r="AG31" s="60">
        <f t="shared" si="11"/>
        <v>2009.6666666666667</v>
      </c>
      <c r="AH31" s="60">
        <f t="shared" si="2"/>
        <v>6029</v>
      </c>
      <c r="AI31" s="62">
        <f t="shared" si="3"/>
        <v>2411.6</v>
      </c>
      <c r="AJ31" s="62">
        <v>0</v>
      </c>
      <c r="AK31" s="62">
        <v>0</v>
      </c>
      <c r="AL31" s="60"/>
      <c r="AM31" s="60"/>
      <c r="AN31" s="60"/>
      <c r="AO31" s="62">
        <v>0</v>
      </c>
      <c r="AP31" s="11">
        <f t="shared" si="12"/>
        <v>243116.98670133328</v>
      </c>
    </row>
    <row r="32" spans="1:42" s="2" customFormat="1" x14ac:dyDescent="0.2">
      <c r="A32" s="51">
        <f t="shared" si="13"/>
        <v>29</v>
      </c>
      <c r="B32" s="52">
        <v>11</v>
      </c>
      <c r="C32" s="52" t="s">
        <v>217</v>
      </c>
      <c r="D32" s="52">
        <v>251</v>
      </c>
      <c r="E32" s="52">
        <v>373</v>
      </c>
      <c r="F32" s="52">
        <v>4</v>
      </c>
      <c r="G32" s="53" t="s">
        <v>48</v>
      </c>
      <c r="H32" s="102">
        <v>40832</v>
      </c>
      <c r="I32" s="55">
        <f t="shared" si="4"/>
        <v>9</v>
      </c>
      <c r="J32" s="64">
        <v>6</v>
      </c>
      <c r="K32" s="64">
        <v>8</v>
      </c>
      <c r="L32" s="63" t="s">
        <v>216</v>
      </c>
      <c r="M32" s="65" t="s">
        <v>247</v>
      </c>
      <c r="N32" s="66" t="s">
        <v>242</v>
      </c>
      <c r="O32" s="66" t="s">
        <v>242</v>
      </c>
      <c r="P32" s="56">
        <v>123.22</v>
      </c>
      <c r="Q32" s="67">
        <v>12058</v>
      </c>
      <c r="R32" s="60">
        <v>0</v>
      </c>
      <c r="S32" s="60">
        <f t="shared" si="5"/>
        <v>12058</v>
      </c>
      <c r="T32" s="68">
        <v>915</v>
      </c>
      <c r="U32" s="63">
        <v>616</v>
      </c>
      <c r="V32" s="62">
        <f t="shared" si="14"/>
        <v>239.9500026</v>
      </c>
      <c r="W32" s="60">
        <f t="shared" si="0"/>
        <v>2110.15</v>
      </c>
      <c r="X32" s="60">
        <f t="shared" si="6"/>
        <v>361.74</v>
      </c>
      <c r="Y32" s="60">
        <f t="shared" si="7"/>
        <v>1145.51</v>
      </c>
      <c r="Z32" s="60">
        <f t="shared" si="8"/>
        <v>241.16</v>
      </c>
      <c r="AA32" s="62">
        <v>0</v>
      </c>
      <c r="AB32" s="62">
        <v>0</v>
      </c>
      <c r="AC32" s="62">
        <v>0</v>
      </c>
      <c r="AD32" s="60">
        <f t="shared" si="9"/>
        <v>17687.5100026</v>
      </c>
      <c r="AE32" s="60">
        <f t="shared" si="10"/>
        <v>212250.1200312</v>
      </c>
      <c r="AF32" s="60">
        <f t="shared" si="1"/>
        <v>20096.666666666668</v>
      </c>
      <c r="AG32" s="60">
        <f t="shared" si="11"/>
        <v>2009.6666666666667</v>
      </c>
      <c r="AH32" s="60">
        <f t="shared" si="2"/>
        <v>6029</v>
      </c>
      <c r="AI32" s="62">
        <f t="shared" si="3"/>
        <v>2411.6</v>
      </c>
      <c r="AJ32" s="62">
        <v>0</v>
      </c>
      <c r="AK32" s="62">
        <v>0</v>
      </c>
      <c r="AL32" s="60"/>
      <c r="AM32" s="60"/>
      <c r="AN32" s="60"/>
      <c r="AO32" s="62">
        <v>0</v>
      </c>
      <c r="AP32" s="11">
        <f t="shared" si="12"/>
        <v>242797.05336453332</v>
      </c>
    </row>
    <row r="33" spans="1:42" s="2" customFormat="1" x14ac:dyDescent="0.2">
      <c r="A33" s="51">
        <f t="shared" si="13"/>
        <v>30</v>
      </c>
      <c r="B33" s="52">
        <v>11</v>
      </c>
      <c r="C33" s="52" t="s">
        <v>217</v>
      </c>
      <c r="D33" s="52">
        <v>251</v>
      </c>
      <c r="E33" s="52">
        <v>373</v>
      </c>
      <c r="F33" s="52">
        <v>4</v>
      </c>
      <c r="G33" s="53" t="s">
        <v>49</v>
      </c>
      <c r="H33" s="102">
        <v>40948</v>
      </c>
      <c r="I33" s="55">
        <f t="shared" si="4"/>
        <v>8</v>
      </c>
      <c r="J33" s="64">
        <v>6</v>
      </c>
      <c r="K33" s="64">
        <v>8</v>
      </c>
      <c r="L33" s="63" t="s">
        <v>216</v>
      </c>
      <c r="M33" s="65" t="s">
        <v>247</v>
      </c>
      <c r="N33" s="66" t="s">
        <v>242</v>
      </c>
      <c r="O33" s="66" t="s">
        <v>242</v>
      </c>
      <c r="P33" s="56">
        <v>123.22</v>
      </c>
      <c r="Q33" s="67">
        <v>12058</v>
      </c>
      <c r="R33" s="60">
        <v>0</v>
      </c>
      <c r="S33" s="60">
        <f t="shared" si="5"/>
        <v>12058</v>
      </c>
      <c r="T33" s="68">
        <v>915</v>
      </c>
      <c r="U33" s="63">
        <v>616</v>
      </c>
      <c r="V33" s="62">
        <f t="shared" si="14"/>
        <v>213.28889119999999</v>
      </c>
      <c r="W33" s="60">
        <f t="shared" si="0"/>
        <v>2110.15</v>
      </c>
      <c r="X33" s="60">
        <f t="shared" si="6"/>
        <v>361.74</v>
      </c>
      <c r="Y33" s="60">
        <f t="shared" si="7"/>
        <v>1145.51</v>
      </c>
      <c r="Z33" s="60">
        <f t="shared" si="8"/>
        <v>241.16</v>
      </c>
      <c r="AA33" s="62">
        <v>0</v>
      </c>
      <c r="AB33" s="62">
        <v>0</v>
      </c>
      <c r="AC33" s="62">
        <v>0</v>
      </c>
      <c r="AD33" s="60">
        <f t="shared" si="9"/>
        <v>17660.848891199999</v>
      </c>
      <c r="AE33" s="60">
        <f t="shared" si="10"/>
        <v>211930.18669439998</v>
      </c>
      <c r="AF33" s="60">
        <f t="shared" si="1"/>
        <v>20096.666666666668</v>
      </c>
      <c r="AG33" s="60">
        <f t="shared" si="11"/>
        <v>2009.6666666666667</v>
      </c>
      <c r="AH33" s="60">
        <f t="shared" si="2"/>
        <v>6029</v>
      </c>
      <c r="AI33" s="62">
        <f t="shared" si="3"/>
        <v>2411.6</v>
      </c>
      <c r="AJ33" s="62">
        <v>0</v>
      </c>
      <c r="AK33" s="62">
        <v>0</v>
      </c>
      <c r="AL33" s="60"/>
      <c r="AM33" s="60"/>
      <c r="AN33" s="60"/>
      <c r="AO33" s="62">
        <v>0</v>
      </c>
      <c r="AP33" s="11">
        <f t="shared" si="12"/>
        <v>242477.1200277333</v>
      </c>
    </row>
    <row r="34" spans="1:42" s="2" customFormat="1" x14ac:dyDescent="0.2">
      <c r="A34" s="51">
        <f t="shared" si="13"/>
        <v>31</v>
      </c>
      <c r="B34" s="52">
        <v>11</v>
      </c>
      <c r="C34" s="52" t="s">
        <v>217</v>
      </c>
      <c r="D34" s="52">
        <v>251</v>
      </c>
      <c r="E34" s="52">
        <v>373</v>
      </c>
      <c r="F34" s="52">
        <v>4</v>
      </c>
      <c r="G34" s="53" t="s">
        <v>50</v>
      </c>
      <c r="H34" s="102">
        <v>34024</v>
      </c>
      <c r="I34" s="55">
        <f t="shared" si="4"/>
        <v>27</v>
      </c>
      <c r="J34" s="64">
        <v>6</v>
      </c>
      <c r="K34" s="64">
        <v>7</v>
      </c>
      <c r="L34" s="63" t="s">
        <v>216</v>
      </c>
      <c r="M34" s="65" t="s">
        <v>248</v>
      </c>
      <c r="N34" s="66" t="s">
        <v>242</v>
      </c>
      <c r="O34" s="66" t="s">
        <v>242</v>
      </c>
      <c r="P34" s="56">
        <v>123.22</v>
      </c>
      <c r="Q34" s="67">
        <v>10551</v>
      </c>
      <c r="R34" s="60">
        <v>0</v>
      </c>
      <c r="S34" s="60">
        <f t="shared" si="5"/>
        <v>10551</v>
      </c>
      <c r="T34" s="68">
        <v>801</v>
      </c>
      <c r="U34" s="63">
        <v>539</v>
      </c>
      <c r="V34" s="62">
        <f t="shared" si="14"/>
        <v>719.85000779999996</v>
      </c>
      <c r="W34" s="60">
        <f t="shared" si="0"/>
        <v>1846.425</v>
      </c>
      <c r="X34" s="60">
        <f t="shared" si="6"/>
        <v>316.52999999999997</v>
      </c>
      <c r="Y34" s="60">
        <f t="shared" si="7"/>
        <v>1002.345</v>
      </c>
      <c r="Z34" s="60">
        <f t="shared" si="8"/>
        <v>211.02</v>
      </c>
      <c r="AA34" s="62">
        <v>0</v>
      </c>
      <c r="AB34" s="62">
        <v>0</v>
      </c>
      <c r="AC34" s="62">
        <v>0</v>
      </c>
      <c r="AD34" s="60">
        <f t="shared" si="9"/>
        <v>15987.170007799999</v>
      </c>
      <c r="AE34" s="60">
        <f t="shared" si="10"/>
        <v>191846.04009359999</v>
      </c>
      <c r="AF34" s="60">
        <f t="shared" si="1"/>
        <v>17585</v>
      </c>
      <c r="AG34" s="60">
        <f t="shared" si="11"/>
        <v>1758.5</v>
      </c>
      <c r="AH34" s="60">
        <f t="shared" si="2"/>
        <v>5275.5</v>
      </c>
      <c r="AI34" s="62">
        <f t="shared" si="3"/>
        <v>2110.1999999999998</v>
      </c>
      <c r="AJ34" s="62">
        <v>0</v>
      </c>
      <c r="AK34" s="62">
        <v>0</v>
      </c>
      <c r="AL34" s="60"/>
      <c r="AM34" s="60"/>
      <c r="AN34" s="60"/>
      <c r="AO34" s="62">
        <v>0</v>
      </c>
      <c r="AP34" s="11">
        <f t="shared" si="12"/>
        <v>218575.2400936</v>
      </c>
    </row>
    <row r="35" spans="1:42" s="2" customFormat="1" x14ac:dyDescent="0.2">
      <c r="A35" s="51">
        <f t="shared" si="13"/>
        <v>32</v>
      </c>
      <c r="B35" s="52">
        <v>11</v>
      </c>
      <c r="C35" s="52" t="s">
        <v>217</v>
      </c>
      <c r="D35" s="52">
        <v>251</v>
      </c>
      <c r="E35" s="52">
        <v>373</v>
      </c>
      <c r="F35" s="52">
        <v>4</v>
      </c>
      <c r="G35" s="53" t="s">
        <v>51</v>
      </c>
      <c r="H35" s="102">
        <v>35373</v>
      </c>
      <c r="I35" s="55">
        <f t="shared" si="4"/>
        <v>24</v>
      </c>
      <c r="J35" s="64">
        <v>6</v>
      </c>
      <c r="K35" s="64">
        <v>7</v>
      </c>
      <c r="L35" s="63" t="s">
        <v>216</v>
      </c>
      <c r="M35" s="65" t="s">
        <v>248</v>
      </c>
      <c r="N35" s="66" t="s">
        <v>242</v>
      </c>
      <c r="O35" s="66" t="s">
        <v>242</v>
      </c>
      <c r="P35" s="56">
        <v>123.22</v>
      </c>
      <c r="Q35" s="67">
        <v>10551</v>
      </c>
      <c r="R35" s="60">
        <v>0</v>
      </c>
      <c r="S35" s="60">
        <f t="shared" si="5"/>
        <v>10551</v>
      </c>
      <c r="T35" s="68">
        <v>801</v>
      </c>
      <c r="U35" s="63">
        <v>539</v>
      </c>
      <c r="V35" s="62">
        <f t="shared" si="14"/>
        <v>639.86667360000001</v>
      </c>
      <c r="W35" s="60">
        <f t="shared" si="0"/>
        <v>1846.425</v>
      </c>
      <c r="X35" s="60">
        <f t="shared" si="6"/>
        <v>316.52999999999997</v>
      </c>
      <c r="Y35" s="60">
        <f t="shared" si="7"/>
        <v>1002.345</v>
      </c>
      <c r="Z35" s="60">
        <f t="shared" si="8"/>
        <v>211.02</v>
      </c>
      <c r="AA35" s="62">
        <v>0</v>
      </c>
      <c r="AB35" s="62">
        <v>0</v>
      </c>
      <c r="AC35" s="62">
        <v>0</v>
      </c>
      <c r="AD35" s="60">
        <f t="shared" si="9"/>
        <v>15907.186673599999</v>
      </c>
      <c r="AE35" s="60">
        <f t="shared" si="10"/>
        <v>190886.24008319998</v>
      </c>
      <c r="AF35" s="60">
        <f t="shared" si="1"/>
        <v>17585</v>
      </c>
      <c r="AG35" s="60">
        <f t="shared" si="11"/>
        <v>1758.5</v>
      </c>
      <c r="AH35" s="60">
        <f t="shared" si="2"/>
        <v>5275.5</v>
      </c>
      <c r="AI35" s="62">
        <f t="shared" si="3"/>
        <v>2110.1999999999998</v>
      </c>
      <c r="AJ35" s="62">
        <v>0</v>
      </c>
      <c r="AK35" s="62">
        <v>0</v>
      </c>
      <c r="AL35" s="60"/>
      <c r="AM35" s="60"/>
      <c r="AN35" s="60"/>
      <c r="AO35" s="62">
        <v>0</v>
      </c>
      <c r="AP35" s="11">
        <f t="shared" si="12"/>
        <v>217615.4400832</v>
      </c>
    </row>
    <row r="36" spans="1:42" s="2" customFormat="1" x14ac:dyDescent="0.2">
      <c r="A36" s="51">
        <f t="shared" si="13"/>
        <v>33</v>
      </c>
      <c r="B36" s="52">
        <v>11</v>
      </c>
      <c r="C36" s="52" t="s">
        <v>217</v>
      </c>
      <c r="D36" s="52">
        <v>251</v>
      </c>
      <c r="E36" s="52">
        <v>373</v>
      </c>
      <c r="F36" s="52">
        <v>4</v>
      </c>
      <c r="G36" s="53" t="s">
        <v>52</v>
      </c>
      <c r="H36" s="102">
        <v>40010</v>
      </c>
      <c r="I36" s="55">
        <f t="shared" si="4"/>
        <v>11</v>
      </c>
      <c r="J36" s="64">
        <v>6</v>
      </c>
      <c r="K36" s="64">
        <v>7</v>
      </c>
      <c r="L36" s="63" t="s">
        <v>216</v>
      </c>
      <c r="M36" s="65" t="s">
        <v>248</v>
      </c>
      <c r="N36" s="66" t="s">
        <v>242</v>
      </c>
      <c r="O36" s="66" t="s">
        <v>242</v>
      </c>
      <c r="P36" s="56">
        <v>123.22</v>
      </c>
      <c r="Q36" s="67">
        <v>10551</v>
      </c>
      <c r="R36" s="60">
        <v>0</v>
      </c>
      <c r="S36" s="60">
        <f t="shared" si="5"/>
        <v>10551</v>
      </c>
      <c r="T36" s="68">
        <v>801</v>
      </c>
      <c r="U36" s="63">
        <v>539</v>
      </c>
      <c r="V36" s="62">
        <f t="shared" si="14"/>
        <v>293.27222539999997</v>
      </c>
      <c r="W36" s="60">
        <f t="shared" si="0"/>
        <v>1846.425</v>
      </c>
      <c r="X36" s="60">
        <f t="shared" si="6"/>
        <v>316.52999999999997</v>
      </c>
      <c r="Y36" s="60">
        <f t="shared" si="7"/>
        <v>1002.345</v>
      </c>
      <c r="Z36" s="60">
        <f t="shared" si="8"/>
        <v>211.02</v>
      </c>
      <c r="AA36" s="62">
        <v>0</v>
      </c>
      <c r="AB36" s="62">
        <v>0</v>
      </c>
      <c r="AC36" s="62">
        <v>0</v>
      </c>
      <c r="AD36" s="60">
        <f t="shared" si="9"/>
        <v>15560.5922254</v>
      </c>
      <c r="AE36" s="60">
        <f t="shared" si="10"/>
        <v>186727.10670479998</v>
      </c>
      <c r="AF36" s="60">
        <f t="shared" si="1"/>
        <v>17585</v>
      </c>
      <c r="AG36" s="60">
        <f t="shared" si="11"/>
        <v>1758.5</v>
      </c>
      <c r="AH36" s="60">
        <f t="shared" si="2"/>
        <v>5275.5</v>
      </c>
      <c r="AI36" s="62">
        <f t="shared" si="3"/>
        <v>2110.1999999999998</v>
      </c>
      <c r="AJ36" s="62">
        <v>0</v>
      </c>
      <c r="AK36" s="62">
        <v>0</v>
      </c>
      <c r="AL36" s="60"/>
      <c r="AM36" s="60"/>
      <c r="AN36" s="60"/>
      <c r="AO36" s="62">
        <v>0</v>
      </c>
      <c r="AP36" s="11">
        <f t="shared" si="12"/>
        <v>213456.30670479999</v>
      </c>
    </row>
    <row r="37" spans="1:42" s="2" customFormat="1" x14ac:dyDescent="0.2">
      <c r="A37" s="51">
        <f t="shared" si="13"/>
        <v>34</v>
      </c>
      <c r="B37" s="52">
        <v>11</v>
      </c>
      <c r="C37" s="52" t="s">
        <v>217</v>
      </c>
      <c r="D37" s="52">
        <v>251</v>
      </c>
      <c r="E37" s="52">
        <v>373</v>
      </c>
      <c r="F37" s="52">
        <v>4</v>
      </c>
      <c r="G37" s="53" t="s">
        <v>53</v>
      </c>
      <c r="H37" s="102">
        <v>41214</v>
      </c>
      <c r="I37" s="55">
        <f t="shared" si="4"/>
        <v>8</v>
      </c>
      <c r="J37" s="64">
        <v>6</v>
      </c>
      <c r="K37" s="64">
        <v>7</v>
      </c>
      <c r="L37" s="63" t="s">
        <v>216</v>
      </c>
      <c r="M37" s="65" t="s">
        <v>249</v>
      </c>
      <c r="N37" s="66" t="s">
        <v>242</v>
      </c>
      <c r="O37" s="66" t="s">
        <v>242</v>
      </c>
      <c r="P37" s="56">
        <v>123.22</v>
      </c>
      <c r="Q37" s="67">
        <v>10551</v>
      </c>
      <c r="R37" s="60">
        <v>0</v>
      </c>
      <c r="S37" s="60">
        <f t="shared" si="5"/>
        <v>10551</v>
      </c>
      <c r="T37" s="68">
        <v>801</v>
      </c>
      <c r="U37" s="63">
        <v>539</v>
      </c>
      <c r="V37" s="62">
        <f t="shared" si="14"/>
        <v>213.28889119999999</v>
      </c>
      <c r="W37" s="60">
        <f t="shared" si="0"/>
        <v>1846.425</v>
      </c>
      <c r="X37" s="60">
        <f t="shared" si="6"/>
        <v>316.52999999999997</v>
      </c>
      <c r="Y37" s="60">
        <f t="shared" si="7"/>
        <v>1002.345</v>
      </c>
      <c r="Z37" s="60">
        <f t="shared" si="8"/>
        <v>211.02</v>
      </c>
      <c r="AA37" s="62">
        <v>0</v>
      </c>
      <c r="AB37" s="62">
        <v>0</v>
      </c>
      <c r="AC37" s="62">
        <v>0</v>
      </c>
      <c r="AD37" s="60">
        <f t="shared" si="9"/>
        <v>15480.6088912</v>
      </c>
      <c r="AE37" s="60">
        <f t="shared" si="10"/>
        <v>185767.3066944</v>
      </c>
      <c r="AF37" s="60">
        <f t="shared" si="1"/>
        <v>17585</v>
      </c>
      <c r="AG37" s="60">
        <f t="shared" si="11"/>
        <v>1758.5</v>
      </c>
      <c r="AH37" s="60">
        <f t="shared" si="2"/>
        <v>5275.5</v>
      </c>
      <c r="AI37" s="62">
        <f t="shared" si="3"/>
        <v>2110.1999999999998</v>
      </c>
      <c r="AJ37" s="62">
        <v>0</v>
      </c>
      <c r="AK37" s="62">
        <v>0</v>
      </c>
      <c r="AL37" s="60"/>
      <c r="AM37" s="60"/>
      <c r="AN37" s="60"/>
      <c r="AO37" s="62">
        <v>0</v>
      </c>
      <c r="AP37" s="11">
        <f t="shared" si="12"/>
        <v>212496.50669440001</v>
      </c>
    </row>
    <row r="38" spans="1:42" s="2" customFormat="1" x14ac:dyDescent="0.2">
      <c r="A38" s="51">
        <f t="shared" si="13"/>
        <v>35</v>
      </c>
      <c r="B38" s="52">
        <v>11</v>
      </c>
      <c r="C38" s="52" t="s">
        <v>217</v>
      </c>
      <c r="D38" s="52">
        <v>251</v>
      </c>
      <c r="E38" s="52">
        <v>373</v>
      </c>
      <c r="F38" s="52">
        <v>4</v>
      </c>
      <c r="G38" s="53" t="s">
        <v>54</v>
      </c>
      <c r="H38" s="102">
        <v>41953</v>
      </c>
      <c r="I38" s="55">
        <f t="shared" si="4"/>
        <v>6</v>
      </c>
      <c r="J38" s="64">
        <v>6</v>
      </c>
      <c r="K38" s="64">
        <v>7</v>
      </c>
      <c r="L38" s="63" t="s">
        <v>216</v>
      </c>
      <c r="M38" s="65" t="s">
        <v>248</v>
      </c>
      <c r="N38" s="66" t="s">
        <v>242</v>
      </c>
      <c r="O38" s="66" t="s">
        <v>242</v>
      </c>
      <c r="P38" s="56">
        <v>123.22</v>
      </c>
      <c r="Q38" s="67">
        <v>10551</v>
      </c>
      <c r="R38" s="60">
        <v>0</v>
      </c>
      <c r="S38" s="60">
        <f t="shared" si="5"/>
        <v>10551</v>
      </c>
      <c r="T38" s="68">
        <v>801</v>
      </c>
      <c r="U38" s="63">
        <v>539</v>
      </c>
      <c r="V38" s="62">
        <f t="shared" si="14"/>
        <v>159.9666684</v>
      </c>
      <c r="W38" s="60">
        <f t="shared" si="0"/>
        <v>1846.425</v>
      </c>
      <c r="X38" s="60">
        <f t="shared" si="6"/>
        <v>316.52999999999997</v>
      </c>
      <c r="Y38" s="60">
        <f t="shared" si="7"/>
        <v>1002.345</v>
      </c>
      <c r="Z38" s="60">
        <f t="shared" si="8"/>
        <v>211.02</v>
      </c>
      <c r="AA38" s="62">
        <v>0</v>
      </c>
      <c r="AB38" s="62">
        <v>0</v>
      </c>
      <c r="AC38" s="62">
        <v>0</v>
      </c>
      <c r="AD38" s="60">
        <f t="shared" si="9"/>
        <v>15427.2866684</v>
      </c>
      <c r="AE38" s="60">
        <f t="shared" si="10"/>
        <v>185127.44002079999</v>
      </c>
      <c r="AF38" s="60">
        <f t="shared" si="1"/>
        <v>17585</v>
      </c>
      <c r="AG38" s="60">
        <f t="shared" si="11"/>
        <v>1758.5</v>
      </c>
      <c r="AH38" s="60">
        <f t="shared" si="2"/>
        <v>5275.5</v>
      </c>
      <c r="AI38" s="62">
        <f t="shared" si="3"/>
        <v>2110.1999999999998</v>
      </c>
      <c r="AJ38" s="62">
        <v>0</v>
      </c>
      <c r="AK38" s="62">
        <v>0</v>
      </c>
      <c r="AL38" s="60"/>
      <c r="AM38" s="60"/>
      <c r="AN38" s="60"/>
      <c r="AO38" s="62">
        <v>0</v>
      </c>
      <c r="AP38" s="11">
        <f t="shared" si="12"/>
        <v>211856.6400208</v>
      </c>
    </row>
    <row r="39" spans="1:42" s="2" customFormat="1" x14ac:dyDescent="0.2">
      <c r="A39" s="51">
        <f t="shared" si="13"/>
        <v>36</v>
      </c>
      <c r="B39" s="52">
        <v>11</v>
      </c>
      <c r="C39" s="52" t="s">
        <v>217</v>
      </c>
      <c r="D39" s="52">
        <v>251</v>
      </c>
      <c r="E39" s="52">
        <v>373</v>
      </c>
      <c r="F39" s="52">
        <v>4</v>
      </c>
      <c r="G39" s="70" t="s">
        <v>55</v>
      </c>
      <c r="H39" s="104">
        <v>42040</v>
      </c>
      <c r="I39" s="55">
        <f t="shared" si="4"/>
        <v>5</v>
      </c>
      <c r="J39" s="64">
        <v>6</v>
      </c>
      <c r="K39" s="64">
        <v>7</v>
      </c>
      <c r="L39" s="63" t="s">
        <v>216</v>
      </c>
      <c r="M39" s="65" t="s">
        <v>248</v>
      </c>
      <c r="N39" s="66" t="s">
        <v>242</v>
      </c>
      <c r="O39" s="66" t="s">
        <v>242</v>
      </c>
      <c r="P39" s="56">
        <v>123.22</v>
      </c>
      <c r="Q39" s="67">
        <v>10551</v>
      </c>
      <c r="R39" s="60">
        <v>0</v>
      </c>
      <c r="S39" s="60">
        <f t="shared" si="5"/>
        <v>10551</v>
      </c>
      <c r="T39" s="68">
        <v>801</v>
      </c>
      <c r="U39" s="63">
        <v>539</v>
      </c>
      <c r="V39" s="62">
        <f t="shared" si="14"/>
        <v>133.30555699999999</v>
      </c>
      <c r="W39" s="60">
        <f t="shared" si="0"/>
        <v>1846.425</v>
      </c>
      <c r="X39" s="60">
        <f t="shared" si="6"/>
        <v>316.52999999999997</v>
      </c>
      <c r="Y39" s="60">
        <f t="shared" si="7"/>
        <v>1002.345</v>
      </c>
      <c r="Z39" s="60">
        <f t="shared" si="8"/>
        <v>211.02</v>
      </c>
      <c r="AA39" s="62">
        <v>0</v>
      </c>
      <c r="AB39" s="62">
        <v>0</v>
      </c>
      <c r="AC39" s="62">
        <v>0</v>
      </c>
      <c r="AD39" s="60">
        <f t="shared" si="9"/>
        <v>15400.625556999999</v>
      </c>
      <c r="AE39" s="60">
        <f t="shared" si="10"/>
        <v>184807.50668399999</v>
      </c>
      <c r="AF39" s="60">
        <f t="shared" si="1"/>
        <v>17585</v>
      </c>
      <c r="AG39" s="60">
        <f t="shared" si="11"/>
        <v>1758.5</v>
      </c>
      <c r="AH39" s="60">
        <f t="shared" si="2"/>
        <v>5275.5</v>
      </c>
      <c r="AI39" s="62">
        <f t="shared" si="3"/>
        <v>2110.1999999999998</v>
      </c>
      <c r="AJ39" s="62">
        <v>0</v>
      </c>
      <c r="AK39" s="62">
        <v>0</v>
      </c>
      <c r="AL39" s="60"/>
      <c r="AM39" s="60"/>
      <c r="AN39" s="60"/>
      <c r="AO39" s="62">
        <v>0</v>
      </c>
      <c r="AP39" s="11">
        <f t="shared" si="12"/>
        <v>211536.706684</v>
      </c>
    </row>
    <row r="40" spans="1:42" s="2" customFormat="1" x14ac:dyDescent="0.2">
      <c r="A40" s="51">
        <f t="shared" si="13"/>
        <v>37</v>
      </c>
      <c r="B40" s="52">
        <v>11</v>
      </c>
      <c r="C40" s="52" t="s">
        <v>217</v>
      </c>
      <c r="D40" s="52">
        <v>251</v>
      </c>
      <c r="E40" s="52">
        <v>373</v>
      </c>
      <c r="F40" s="52">
        <v>4</v>
      </c>
      <c r="G40" s="53" t="s">
        <v>56</v>
      </c>
      <c r="H40" s="102">
        <v>42312</v>
      </c>
      <c r="I40" s="55">
        <f t="shared" si="4"/>
        <v>5</v>
      </c>
      <c r="J40" s="64">
        <v>6</v>
      </c>
      <c r="K40" s="64">
        <v>7</v>
      </c>
      <c r="L40" s="63" t="s">
        <v>216</v>
      </c>
      <c r="M40" s="65" t="s">
        <v>250</v>
      </c>
      <c r="N40" s="66" t="s">
        <v>242</v>
      </c>
      <c r="O40" s="66" t="s">
        <v>242</v>
      </c>
      <c r="P40" s="56">
        <v>123.22</v>
      </c>
      <c r="Q40" s="67">
        <v>10551</v>
      </c>
      <c r="R40" s="60">
        <v>0</v>
      </c>
      <c r="S40" s="60">
        <f t="shared" si="5"/>
        <v>10551</v>
      </c>
      <c r="T40" s="68">
        <v>801</v>
      </c>
      <c r="U40" s="63">
        <v>539</v>
      </c>
      <c r="V40" s="62">
        <f t="shared" si="14"/>
        <v>133.30555699999999</v>
      </c>
      <c r="W40" s="60">
        <f t="shared" si="0"/>
        <v>1846.425</v>
      </c>
      <c r="X40" s="60">
        <f t="shared" si="6"/>
        <v>316.52999999999997</v>
      </c>
      <c r="Y40" s="60">
        <f t="shared" si="7"/>
        <v>1002.345</v>
      </c>
      <c r="Z40" s="60">
        <f t="shared" si="8"/>
        <v>211.02</v>
      </c>
      <c r="AA40" s="62">
        <v>0</v>
      </c>
      <c r="AB40" s="62">
        <v>0</v>
      </c>
      <c r="AC40" s="62">
        <v>0</v>
      </c>
      <c r="AD40" s="60">
        <f t="shared" si="9"/>
        <v>15400.625556999999</v>
      </c>
      <c r="AE40" s="60">
        <f t="shared" si="10"/>
        <v>184807.50668399999</v>
      </c>
      <c r="AF40" s="60">
        <f t="shared" si="1"/>
        <v>17585</v>
      </c>
      <c r="AG40" s="60">
        <f t="shared" si="11"/>
        <v>1758.5</v>
      </c>
      <c r="AH40" s="60">
        <f t="shared" si="2"/>
        <v>5275.5</v>
      </c>
      <c r="AI40" s="62">
        <f t="shared" si="3"/>
        <v>2110.1999999999998</v>
      </c>
      <c r="AJ40" s="62">
        <v>0</v>
      </c>
      <c r="AK40" s="62">
        <v>0</v>
      </c>
      <c r="AL40" s="60"/>
      <c r="AM40" s="60"/>
      <c r="AN40" s="60"/>
      <c r="AO40" s="62">
        <v>0</v>
      </c>
      <c r="AP40" s="11">
        <f t="shared" si="12"/>
        <v>211536.706684</v>
      </c>
    </row>
    <row r="41" spans="1:42" s="2" customFormat="1" x14ac:dyDescent="0.2">
      <c r="A41" s="51">
        <f t="shared" si="13"/>
        <v>38</v>
      </c>
      <c r="B41" s="52">
        <v>11</v>
      </c>
      <c r="C41" s="52" t="s">
        <v>217</v>
      </c>
      <c r="D41" s="52">
        <v>251</v>
      </c>
      <c r="E41" s="52">
        <v>373</v>
      </c>
      <c r="F41" s="52">
        <v>4</v>
      </c>
      <c r="G41" s="53" t="s">
        <v>57</v>
      </c>
      <c r="H41" s="102">
        <v>42858</v>
      </c>
      <c r="I41" s="55">
        <f t="shared" si="4"/>
        <v>3</v>
      </c>
      <c r="J41" s="64">
        <v>6</v>
      </c>
      <c r="K41" s="64">
        <v>7</v>
      </c>
      <c r="L41" s="63" t="s">
        <v>216</v>
      </c>
      <c r="M41" s="65" t="s">
        <v>248</v>
      </c>
      <c r="N41" s="66" t="s">
        <v>242</v>
      </c>
      <c r="O41" s="66" t="s">
        <v>242</v>
      </c>
      <c r="P41" s="56">
        <v>123.22</v>
      </c>
      <c r="Q41" s="67">
        <v>10551</v>
      </c>
      <c r="R41" s="60">
        <v>0</v>
      </c>
      <c r="S41" s="60">
        <f t="shared" si="5"/>
        <v>10551</v>
      </c>
      <c r="T41" s="68">
        <v>801</v>
      </c>
      <c r="U41" s="63">
        <v>539</v>
      </c>
      <c r="V41" s="62">
        <f t="shared" si="14"/>
        <v>0</v>
      </c>
      <c r="W41" s="60">
        <f t="shared" si="0"/>
        <v>1846.425</v>
      </c>
      <c r="X41" s="60">
        <f t="shared" si="6"/>
        <v>316.52999999999997</v>
      </c>
      <c r="Y41" s="60">
        <f t="shared" si="7"/>
        <v>1002.345</v>
      </c>
      <c r="Z41" s="60">
        <f t="shared" si="8"/>
        <v>211.02</v>
      </c>
      <c r="AA41" s="62">
        <v>0</v>
      </c>
      <c r="AB41" s="62">
        <v>0</v>
      </c>
      <c r="AC41" s="62">
        <v>0</v>
      </c>
      <c r="AD41" s="60">
        <f t="shared" si="9"/>
        <v>15267.32</v>
      </c>
      <c r="AE41" s="60">
        <f t="shared" si="10"/>
        <v>183207.84</v>
      </c>
      <c r="AF41" s="60">
        <f t="shared" si="1"/>
        <v>17585</v>
      </c>
      <c r="AG41" s="60">
        <f t="shared" si="11"/>
        <v>1758.5</v>
      </c>
      <c r="AH41" s="60">
        <f t="shared" si="2"/>
        <v>5275.5</v>
      </c>
      <c r="AI41" s="62">
        <f t="shared" si="3"/>
        <v>2110.1999999999998</v>
      </c>
      <c r="AJ41" s="62">
        <v>0</v>
      </c>
      <c r="AK41" s="62">
        <v>0</v>
      </c>
      <c r="AL41" s="60"/>
      <c r="AM41" s="60"/>
      <c r="AN41" s="60"/>
      <c r="AO41" s="62">
        <v>0</v>
      </c>
      <c r="AP41" s="11">
        <f t="shared" si="12"/>
        <v>209937.04</v>
      </c>
    </row>
    <row r="42" spans="1:42" s="2" customFormat="1" x14ac:dyDescent="0.2">
      <c r="A42" s="51">
        <f t="shared" si="13"/>
        <v>39</v>
      </c>
      <c r="B42" s="52">
        <v>11</v>
      </c>
      <c r="C42" s="52" t="s">
        <v>217</v>
      </c>
      <c r="D42" s="52">
        <v>251</v>
      </c>
      <c r="E42" s="52">
        <v>373</v>
      </c>
      <c r="F42" s="52">
        <v>4</v>
      </c>
      <c r="G42" s="53" t="s">
        <v>58</v>
      </c>
      <c r="H42" s="102">
        <v>43269</v>
      </c>
      <c r="I42" s="55">
        <f t="shared" si="4"/>
        <v>2</v>
      </c>
      <c r="J42" s="64">
        <v>6</v>
      </c>
      <c r="K42" s="64">
        <v>7</v>
      </c>
      <c r="L42" s="63" t="s">
        <v>216</v>
      </c>
      <c r="M42" s="65" t="s">
        <v>248</v>
      </c>
      <c r="N42" s="66" t="s">
        <v>242</v>
      </c>
      <c r="O42" s="66" t="s">
        <v>242</v>
      </c>
      <c r="P42" s="56">
        <v>123.22</v>
      </c>
      <c r="Q42" s="67">
        <v>10551</v>
      </c>
      <c r="R42" s="60">
        <v>0</v>
      </c>
      <c r="S42" s="60">
        <f t="shared" si="5"/>
        <v>10551</v>
      </c>
      <c r="T42" s="68">
        <v>801</v>
      </c>
      <c r="U42" s="63">
        <v>539</v>
      </c>
      <c r="V42" s="62">
        <f t="shared" si="14"/>
        <v>0</v>
      </c>
      <c r="W42" s="60">
        <f t="shared" si="0"/>
        <v>1846.425</v>
      </c>
      <c r="X42" s="60">
        <f t="shared" si="6"/>
        <v>316.52999999999997</v>
      </c>
      <c r="Y42" s="60">
        <f t="shared" si="7"/>
        <v>1002.345</v>
      </c>
      <c r="Z42" s="60">
        <f t="shared" si="8"/>
        <v>211.02</v>
      </c>
      <c r="AA42" s="62">
        <v>0</v>
      </c>
      <c r="AB42" s="62">
        <v>0</v>
      </c>
      <c r="AC42" s="62">
        <v>0</v>
      </c>
      <c r="AD42" s="60">
        <f t="shared" si="9"/>
        <v>15267.32</v>
      </c>
      <c r="AE42" s="60">
        <f t="shared" si="10"/>
        <v>183207.84</v>
      </c>
      <c r="AF42" s="60">
        <f t="shared" si="1"/>
        <v>17585</v>
      </c>
      <c r="AG42" s="60">
        <f t="shared" si="11"/>
        <v>1758.5</v>
      </c>
      <c r="AH42" s="60">
        <f t="shared" si="2"/>
        <v>5275.5</v>
      </c>
      <c r="AI42" s="62">
        <f t="shared" si="3"/>
        <v>2110.1999999999998</v>
      </c>
      <c r="AJ42" s="62">
        <v>0</v>
      </c>
      <c r="AK42" s="62">
        <v>0</v>
      </c>
      <c r="AL42" s="60"/>
      <c r="AM42" s="60"/>
      <c r="AN42" s="60"/>
      <c r="AO42" s="62">
        <v>0</v>
      </c>
      <c r="AP42" s="11">
        <f t="shared" si="12"/>
        <v>209937.04</v>
      </c>
    </row>
    <row r="43" spans="1:42" s="2" customFormat="1" x14ac:dyDescent="0.2">
      <c r="A43" s="51">
        <f t="shared" si="13"/>
        <v>40</v>
      </c>
      <c r="B43" s="52">
        <v>11</v>
      </c>
      <c r="C43" s="52" t="s">
        <v>217</v>
      </c>
      <c r="D43" s="52">
        <v>251</v>
      </c>
      <c r="E43" s="52">
        <v>373</v>
      </c>
      <c r="F43" s="52">
        <v>4</v>
      </c>
      <c r="G43" s="53" t="s">
        <v>59</v>
      </c>
      <c r="H43" s="102">
        <v>43253</v>
      </c>
      <c r="I43" s="55">
        <f t="shared" si="4"/>
        <v>2</v>
      </c>
      <c r="J43" s="64">
        <v>6</v>
      </c>
      <c r="K43" s="64">
        <v>8</v>
      </c>
      <c r="L43" s="63" t="s">
        <v>216</v>
      </c>
      <c r="M43" s="65" t="s">
        <v>251</v>
      </c>
      <c r="N43" s="66" t="s">
        <v>242</v>
      </c>
      <c r="O43" s="66" t="s">
        <v>242</v>
      </c>
      <c r="P43" s="56">
        <v>123.22</v>
      </c>
      <c r="Q43" s="67">
        <v>12058</v>
      </c>
      <c r="R43" s="60">
        <v>0</v>
      </c>
      <c r="S43" s="60">
        <f t="shared" si="5"/>
        <v>12058</v>
      </c>
      <c r="T43" s="67">
        <v>915</v>
      </c>
      <c r="U43" s="63">
        <v>616</v>
      </c>
      <c r="V43" s="62">
        <f t="shared" si="14"/>
        <v>0</v>
      </c>
      <c r="W43" s="60">
        <f t="shared" si="0"/>
        <v>2110.15</v>
      </c>
      <c r="X43" s="60">
        <f t="shared" si="6"/>
        <v>361.74</v>
      </c>
      <c r="Y43" s="60">
        <f t="shared" si="7"/>
        <v>1145.51</v>
      </c>
      <c r="Z43" s="60">
        <f t="shared" si="8"/>
        <v>241.16</v>
      </c>
      <c r="AA43" s="62">
        <v>0</v>
      </c>
      <c r="AB43" s="62">
        <v>0</v>
      </c>
      <c r="AC43" s="62">
        <v>0</v>
      </c>
      <c r="AD43" s="60">
        <f t="shared" si="9"/>
        <v>17447.559999999998</v>
      </c>
      <c r="AE43" s="60">
        <f t="shared" si="10"/>
        <v>209370.71999999997</v>
      </c>
      <c r="AF43" s="60">
        <f t="shared" si="1"/>
        <v>20096.666666666668</v>
      </c>
      <c r="AG43" s="60">
        <f t="shared" si="11"/>
        <v>2009.6666666666667</v>
      </c>
      <c r="AH43" s="60">
        <f t="shared" si="2"/>
        <v>6029</v>
      </c>
      <c r="AI43" s="62">
        <f t="shared" si="3"/>
        <v>2411.6</v>
      </c>
      <c r="AJ43" s="62">
        <v>0</v>
      </c>
      <c r="AK43" s="62">
        <v>0</v>
      </c>
      <c r="AL43" s="60"/>
      <c r="AM43" s="60"/>
      <c r="AN43" s="60"/>
      <c r="AO43" s="62">
        <v>0</v>
      </c>
      <c r="AP43" s="11">
        <f t="shared" si="12"/>
        <v>239917.65333333329</v>
      </c>
    </row>
    <row r="44" spans="1:42" s="2" customFormat="1" x14ac:dyDescent="0.2">
      <c r="A44" s="51">
        <f t="shared" si="13"/>
        <v>41</v>
      </c>
      <c r="B44" s="52">
        <v>11</v>
      </c>
      <c r="C44" s="52" t="s">
        <v>217</v>
      </c>
      <c r="D44" s="52">
        <v>251</v>
      </c>
      <c r="E44" s="52">
        <v>373</v>
      </c>
      <c r="F44" s="52">
        <v>4</v>
      </c>
      <c r="G44" s="70" t="s">
        <v>60</v>
      </c>
      <c r="H44" s="102">
        <v>43528</v>
      </c>
      <c r="I44" s="55">
        <f t="shared" si="4"/>
        <v>1</v>
      </c>
      <c r="J44" s="64">
        <v>6</v>
      </c>
      <c r="K44" s="64">
        <v>8</v>
      </c>
      <c r="L44" s="63" t="s">
        <v>216</v>
      </c>
      <c r="M44" s="65" t="s">
        <v>251</v>
      </c>
      <c r="N44" s="66" t="s">
        <v>242</v>
      </c>
      <c r="O44" s="66" t="s">
        <v>242</v>
      </c>
      <c r="P44" s="56">
        <v>123.22</v>
      </c>
      <c r="Q44" s="67">
        <v>12058</v>
      </c>
      <c r="R44" s="60">
        <v>0</v>
      </c>
      <c r="S44" s="60">
        <f t="shared" si="5"/>
        <v>12058</v>
      </c>
      <c r="T44" s="68">
        <v>915</v>
      </c>
      <c r="U44" s="63">
        <v>616</v>
      </c>
      <c r="V44" s="62">
        <f t="shared" si="14"/>
        <v>0</v>
      </c>
      <c r="W44" s="60">
        <f t="shared" si="0"/>
        <v>2110.15</v>
      </c>
      <c r="X44" s="60">
        <f t="shared" si="6"/>
        <v>361.74</v>
      </c>
      <c r="Y44" s="60">
        <f t="shared" si="7"/>
        <v>1145.51</v>
      </c>
      <c r="Z44" s="60">
        <f t="shared" si="8"/>
        <v>241.16</v>
      </c>
      <c r="AA44" s="62">
        <v>0</v>
      </c>
      <c r="AB44" s="62">
        <v>0</v>
      </c>
      <c r="AC44" s="62">
        <v>0</v>
      </c>
      <c r="AD44" s="60">
        <f t="shared" si="9"/>
        <v>17447.559999999998</v>
      </c>
      <c r="AE44" s="60">
        <f t="shared" si="10"/>
        <v>209370.71999999997</v>
      </c>
      <c r="AF44" s="60">
        <f t="shared" si="1"/>
        <v>20096.666666666668</v>
      </c>
      <c r="AG44" s="60">
        <f t="shared" si="11"/>
        <v>2009.6666666666667</v>
      </c>
      <c r="AH44" s="60">
        <f t="shared" si="2"/>
        <v>6029</v>
      </c>
      <c r="AI44" s="62">
        <f t="shared" si="3"/>
        <v>2411.6</v>
      </c>
      <c r="AJ44" s="62">
        <v>0</v>
      </c>
      <c r="AK44" s="62">
        <v>0</v>
      </c>
      <c r="AL44" s="60"/>
      <c r="AM44" s="60"/>
      <c r="AN44" s="60"/>
      <c r="AO44" s="62">
        <v>0</v>
      </c>
      <c r="AP44" s="11">
        <f t="shared" si="12"/>
        <v>239917.65333333329</v>
      </c>
    </row>
    <row r="45" spans="1:42" s="2" customFormat="1" x14ac:dyDescent="0.2">
      <c r="A45" s="51">
        <f t="shared" si="13"/>
        <v>42</v>
      </c>
      <c r="B45" s="52">
        <v>11</v>
      </c>
      <c r="C45" s="52" t="s">
        <v>217</v>
      </c>
      <c r="D45" s="52">
        <v>251</v>
      </c>
      <c r="E45" s="52">
        <v>373</v>
      </c>
      <c r="F45" s="52">
        <v>1</v>
      </c>
      <c r="G45" s="53" t="s">
        <v>61</v>
      </c>
      <c r="H45" s="102">
        <v>33604</v>
      </c>
      <c r="I45" s="55">
        <f t="shared" si="4"/>
        <v>28</v>
      </c>
      <c r="J45" s="64">
        <v>5</v>
      </c>
      <c r="K45" s="64">
        <v>8</v>
      </c>
      <c r="L45" s="63" t="s">
        <v>216</v>
      </c>
      <c r="M45" s="65" t="s">
        <v>252</v>
      </c>
      <c r="N45" s="66" t="s">
        <v>242</v>
      </c>
      <c r="O45" s="66" t="s">
        <v>242</v>
      </c>
      <c r="P45" s="56">
        <v>123.22</v>
      </c>
      <c r="Q45" s="67">
        <v>11597</v>
      </c>
      <c r="R45" s="60">
        <v>0</v>
      </c>
      <c r="S45" s="60">
        <f t="shared" si="5"/>
        <v>11597</v>
      </c>
      <c r="T45" s="67">
        <v>815</v>
      </c>
      <c r="U45" s="63">
        <v>496</v>
      </c>
      <c r="V45" s="62">
        <f t="shared" si="14"/>
        <v>746.51111920000005</v>
      </c>
      <c r="W45" s="60">
        <f t="shared" si="0"/>
        <v>2029.4749999999999</v>
      </c>
      <c r="X45" s="60">
        <f t="shared" si="6"/>
        <v>347.90999999999997</v>
      </c>
      <c r="Y45" s="60">
        <f t="shared" si="7"/>
        <v>1101.7149999999999</v>
      </c>
      <c r="Z45" s="60">
        <f t="shared" si="8"/>
        <v>231.94</v>
      </c>
      <c r="AA45" s="62">
        <v>0</v>
      </c>
      <c r="AB45" s="62">
        <v>0</v>
      </c>
      <c r="AC45" s="62">
        <v>0</v>
      </c>
      <c r="AD45" s="60">
        <f t="shared" si="9"/>
        <v>17365.551119199998</v>
      </c>
      <c r="AE45" s="60">
        <f t="shared" si="10"/>
        <v>208386.61343039997</v>
      </c>
      <c r="AF45" s="60">
        <f t="shared" si="1"/>
        <v>19328.333333333332</v>
      </c>
      <c r="AG45" s="60">
        <f t="shared" si="11"/>
        <v>1932.8333333333333</v>
      </c>
      <c r="AH45" s="60">
        <f t="shared" si="2"/>
        <v>5798.5</v>
      </c>
      <c r="AI45" s="62">
        <f t="shared" si="3"/>
        <v>2319.4</v>
      </c>
      <c r="AJ45" s="62">
        <v>0</v>
      </c>
      <c r="AK45" s="62">
        <v>0</v>
      </c>
      <c r="AL45" s="60"/>
      <c r="AM45" s="60"/>
      <c r="AN45" s="60"/>
      <c r="AO45" s="62">
        <v>0</v>
      </c>
      <c r="AP45" s="11">
        <f t="shared" si="12"/>
        <v>237765.68009706665</v>
      </c>
    </row>
    <row r="46" spans="1:42" s="2" customFormat="1" x14ac:dyDescent="0.2">
      <c r="A46" s="51">
        <f t="shared" si="13"/>
        <v>43</v>
      </c>
      <c r="B46" s="52">
        <v>11</v>
      </c>
      <c r="C46" s="52" t="s">
        <v>217</v>
      </c>
      <c r="D46" s="52">
        <v>251</v>
      </c>
      <c r="E46" s="52">
        <v>373</v>
      </c>
      <c r="F46" s="52">
        <v>1</v>
      </c>
      <c r="G46" s="53" t="s">
        <v>62</v>
      </c>
      <c r="H46" s="102">
        <v>35921</v>
      </c>
      <c r="I46" s="55">
        <f t="shared" si="4"/>
        <v>22</v>
      </c>
      <c r="J46" s="64">
        <v>5</v>
      </c>
      <c r="K46" s="64">
        <v>8</v>
      </c>
      <c r="L46" s="63" t="s">
        <v>216</v>
      </c>
      <c r="M46" s="65" t="s">
        <v>252</v>
      </c>
      <c r="N46" s="66" t="s">
        <v>242</v>
      </c>
      <c r="O46" s="66" t="s">
        <v>242</v>
      </c>
      <c r="P46" s="56">
        <v>123.22</v>
      </c>
      <c r="Q46" s="67">
        <v>11597</v>
      </c>
      <c r="R46" s="60">
        <v>0</v>
      </c>
      <c r="S46" s="60">
        <f t="shared" si="5"/>
        <v>11597</v>
      </c>
      <c r="T46" s="67">
        <v>815</v>
      </c>
      <c r="U46" s="63">
        <v>496</v>
      </c>
      <c r="V46" s="62">
        <f t="shared" si="14"/>
        <v>586.54445079999994</v>
      </c>
      <c r="W46" s="60">
        <f t="shared" si="0"/>
        <v>2029.4749999999999</v>
      </c>
      <c r="X46" s="60">
        <f t="shared" si="6"/>
        <v>347.90999999999997</v>
      </c>
      <c r="Y46" s="60">
        <f t="shared" si="7"/>
        <v>1101.7149999999999</v>
      </c>
      <c r="Z46" s="60">
        <f t="shared" si="8"/>
        <v>231.94</v>
      </c>
      <c r="AA46" s="62">
        <v>0</v>
      </c>
      <c r="AB46" s="62">
        <v>0</v>
      </c>
      <c r="AC46" s="62">
        <v>0</v>
      </c>
      <c r="AD46" s="60">
        <f t="shared" si="9"/>
        <v>17205.584450799997</v>
      </c>
      <c r="AE46" s="60">
        <f t="shared" si="10"/>
        <v>206467.01340959995</v>
      </c>
      <c r="AF46" s="60">
        <f t="shared" si="1"/>
        <v>19328.333333333332</v>
      </c>
      <c r="AG46" s="60">
        <f t="shared" si="11"/>
        <v>1932.8333333333333</v>
      </c>
      <c r="AH46" s="60">
        <f t="shared" si="2"/>
        <v>5798.5</v>
      </c>
      <c r="AI46" s="62">
        <f t="shared" si="3"/>
        <v>2319.4</v>
      </c>
      <c r="AJ46" s="62">
        <v>0</v>
      </c>
      <c r="AK46" s="62">
        <v>0</v>
      </c>
      <c r="AL46" s="60"/>
      <c r="AM46" s="60"/>
      <c r="AN46" s="60"/>
      <c r="AO46" s="62">
        <v>0</v>
      </c>
      <c r="AP46" s="11">
        <f t="shared" si="12"/>
        <v>235846.08007626663</v>
      </c>
    </row>
    <row r="47" spans="1:42" s="2" customFormat="1" x14ac:dyDescent="0.2">
      <c r="A47" s="51">
        <f t="shared" si="13"/>
        <v>44</v>
      </c>
      <c r="B47" s="52">
        <v>11</v>
      </c>
      <c r="C47" s="52" t="s">
        <v>217</v>
      </c>
      <c r="D47" s="52">
        <v>251</v>
      </c>
      <c r="E47" s="52">
        <v>373</v>
      </c>
      <c r="F47" s="52">
        <v>1</v>
      </c>
      <c r="G47" s="53" t="s">
        <v>63</v>
      </c>
      <c r="H47" s="102">
        <v>36339</v>
      </c>
      <c r="I47" s="55">
        <f t="shared" si="4"/>
        <v>21</v>
      </c>
      <c r="J47" s="64">
        <v>5</v>
      </c>
      <c r="K47" s="64">
        <v>8</v>
      </c>
      <c r="L47" s="63" t="s">
        <v>216</v>
      </c>
      <c r="M47" s="65" t="s">
        <v>253</v>
      </c>
      <c r="N47" s="66" t="s">
        <v>242</v>
      </c>
      <c r="O47" s="66" t="s">
        <v>242</v>
      </c>
      <c r="P47" s="56">
        <v>123.22</v>
      </c>
      <c r="Q47" s="67">
        <v>11597</v>
      </c>
      <c r="R47" s="60">
        <v>0</v>
      </c>
      <c r="S47" s="60">
        <f t="shared" si="5"/>
        <v>11597</v>
      </c>
      <c r="T47" s="68">
        <v>815</v>
      </c>
      <c r="U47" s="63">
        <v>496</v>
      </c>
      <c r="V47" s="62">
        <f t="shared" si="14"/>
        <v>559.88333940000007</v>
      </c>
      <c r="W47" s="60">
        <f t="shared" si="0"/>
        <v>2029.4749999999999</v>
      </c>
      <c r="X47" s="60">
        <f t="shared" si="6"/>
        <v>347.90999999999997</v>
      </c>
      <c r="Y47" s="60">
        <f t="shared" si="7"/>
        <v>1101.7149999999999</v>
      </c>
      <c r="Z47" s="60">
        <f t="shared" si="8"/>
        <v>231.94</v>
      </c>
      <c r="AA47" s="62">
        <v>0</v>
      </c>
      <c r="AB47" s="62">
        <v>0</v>
      </c>
      <c r="AC47" s="62">
        <v>0</v>
      </c>
      <c r="AD47" s="60">
        <f t="shared" si="9"/>
        <v>17178.923339399997</v>
      </c>
      <c r="AE47" s="60">
        <f t="shared" si="10"/>
        <v>206147.08007279996</v>
      </c>
      <c r="AF47" s="60">
        <f t="shared" si="1"/>
        <v>19328.333333333332</v>
      </c>
      <c r="AG47" s="60">
        <f t="shared" si="11"/>
        <v>1932.8333333333333</v>
      </c>
      <c r="AH47" s="60">
        <f t="shared" si="2"/>
        <v>5798.5</v>
      </c>
      <c r="AI47" s="62">
        <f t="shared" si="3"/>
        <v>2319.4</v>
      </c>
      <c r="AJ47" s="62">
        <v>0</v>
      </c>
      <c r="AK47" s="62">
        <v>0</v>
      </c>
      <c r="AL47" s="60"/>
      <c r="AM47" s="60"/>
      <c r="AN47" s="60"/>
      <c r="AO47" s="62">
        <v>0</v>
      </c>
      <c r="AP47" s="11">
        <f t="shared" si="12"/>
        <v>235526.14673946664</v>
      </c>
    </row>
    <row r="48" spans="1:42" s="2" customFormat="1" x14ac:dyDescent="0.2">
      <c r="A48" s="51">
        <f t="shared" si="13"/>
        <v>45</v>
      </c>
      <c r="B48" s="52">
        <v>11</v>
      </c>
      <c r="C48" s="52" t="s">
        <v>217</v>
      </c>
      <c r="D48" s="52">
        <v>251</v>
      </c>
      <c r="E48" s="52">
        <v>373</v>
      </c>
      <c r="F48" s="52">
        <v>1</v>
      </c>
      <c r="G48" s="53" t="s">
        <v>64</v>
      </c>
      <c r="H48" s="102">
        <v>43529</v>
      </c>
      <c r="I48" s="55">
        <f t="shared" si="4"/>
        <v>1</v>
      </c>
      <c r="J48" s="64">
        <v>18</v>
      </c>
      <c r="K48" s="64">
        <v>8</v>
      </c>
      <c r="L48" s="63" t="s">
        <v>215</v>
      </c>
      <c r="M48" s="65" t="s">
        <v>254</v>
      </c>
      <c r="N48" s="66" t="s">
        <v>219</v>
      </c>
      <c r="O48" s="66" t="s">
        <v>219</v>
      </c>
      <c r="P48" s="56">
        <v>123.22</v>
      </c>
      <c r="Q48" s="69">
        <v>29714</v>
      </c>
      <c r="R48" s="60">
        <v>0</v>
      </c>
      <c r="S48" s="60">
        <f t="shared" si="5"/>
        <v>29714</v>
      </c>
      <c r="T48" s="69">
        <v>1465</v>
      </c>
      <c r="U48" s="63">
        <v>987</v>
      </c>
      <c r="V48" s="62">
        <f t="shared" si="14"/>
        <v>0</v>
      </c>
      <c r="W48" s="60">
        <f t="shared" si="0"/>
        <v>5199.95</v>
      </c>
      <c r="X48" s="60">
        <f t="shared" si="6"/>
        <v>891.42</v>
      </c>
      <c r="Y48" s="60">
        <f t="shared" si="7"/>
        <v>2822.83</v>
      </c>
      <c r="Z48" s="60">
        <f t="shared" si="8"/>
        <v>594.28</v>
      </c>
      <c r="AA48" s="62">
        <v>0</v>
      </c>
      <c r="AB48" s="62">
        <v>0</v>
      </c>
      <c r="AC48" s="62">
        <v>0</v>
      </c>
      <c r="AD48" s="60">
        <f t="shared" si="9"/>
        <v>41674.479999999996</v>
      </c>
      <c r="AE48" s="60">
        <f t="shared" si="10"/>
        <v>500093.75999999995</v>
      </c>
      <c r="AF48" s="60">
        <f t="shared" si="1"/>
        <v>49523.333333333336</v>
      </c>
      <c r="AG48" s="60">
        <f t="shared" si="11"/>
        <v>4952.3333333333339</v>
      </c>
      <c r="AH48" s="60">
        <f t="shared" si="2"/>
        <v>14857</v>
      </c>
      <c r="AI48" s="62">
        <f t="shared" si="3"/>
        <v>5942.8</v>
      </c>
      <c r="AJ48" s="62">
        <v>0</v>
      </c>
      <c r="AK48" s="62">
        <v>0</v>
      </c>
      <c r="AL48" s="60"/>
      <c r="AM48" s="60"/>
      <c r="AN48" s="60"/>
      <c r="AO48" s="62">
        <v>0</v>
      </c>
      <c r="AP48" s="11">
        <f t="shared" si="12"/>
        <v>575369.22666666668</v>
      </c>
    </row>
    <row r="49" spans="1:42" s="2" customFormat="1" x14ac:dyDescent="0.2">
      <c r="A49" s="51">
        <f t="shared" si="13"/>
        <v>46</v>
      </c>
      <c r="B49" s="52">
        <v>11</v>
      </c>
      <c r="C49" s="52" t="s">
        <v>217</v>
      </c>
      <c r="D49" s="52">
        <v>251</v>
      </c>
      <c r="E49" s="52">
        <v>373</v>
      </c>
      <c r="F49" s="52">
        <v>1</v>
      </c>
      <c r="G49" s="53" t="s">
        <v>65</v>
      </c>
      <c r="H49" s="102">
        <v>43451</v>
      </c>
      <c r="I49" s="55">
        <f t="shared" si="4"/>
        <v>2</v>
      </c>
      <c r="J49" s="64">
        <v>11</v>
      </c>
      <c r="K49" s="64">
        <v>8</v>
      </c>
      <c r="L49" s="63" t="s">
        <v>215</v>
      </c>
      <c r="M49" s="65" t="s">
        <v>237</v>
      </c>
      <c r="N49" s="66" t="s">
        <v>230</v>
      </c>
      <c r="O49" s="66" t="s">
        <v>230</v>
      </c>
      <c r="P49" s="56">
        <v>123.22</v>
      </c>
      <c r="Q49" s="68">
        <v>14733</v>
      </c>
      <c r="R49" s="60">
        <v>0</v>
      </c>
      <c r="S49" s="60">
        <f t="shared" si="5"/>
        <v>14733</v>
      </c>
      <c r="T49" s="68">
        <v>1093</v>
      </c>
      <c r="U49" s="63">
        <v>679</v>
      </c>
      <c r="V49" s="62">
        <f t="shared" si="14"/>
        <v>0</v>
      </c>
      <c r="W49" s="60">
        <f t="shared" si="0"/>
        <v>2578.2749999999996</v>
      </c>
      <c r="X49" s="60">
        <f t="shared" si="6"/>
        <v>441.99</v>
      </c>
      <c r="Y49" s="60">
        <f t="shared" si="7"/>
        <v>1399.635</v>
      </c>
      <c r="Z49" s="60">
        <f t="shared" si="8"/>
        <v>294.66000000000003</v>
      </c>
      <c r="AA49" s="62">
        <v>0</v>
      </c>
      <c r="AB49" s="62">
        <v>0</v>
      </c>
      <c r="AC49" s="62">
        <v>0</v>
      </c>
      <c r="AD49" s="60">
        <f t="shared" si="9"/>
        <v>21219.56</v>
      </c>
      <c r="AE49" s="60">
        <f t="shared" si="10"/>
        <v>254634.72000000003</v>
      </c>
      <c r="AF49" s="60">
        <f t="shared" si="1"/>
        <v>24555</v>
      </c>
      <c r="AG49" s="60">
        <f t="shared" si="11"/>
        <v>2455.5</v>
      </c>
      <c r="AH49" s="60">
        <f t="shared" si="2"/>
        <v>7366.5</v>
      </c>
      <c r="AI49" s="62">
        <f t="shared" si="3"/>
        <v>2946.6000000000004</v>
      </c>
      <c r="AJ49" s="62">
        <v>0</v>
      </c>
      <c r="AK49" s="62">
        <v>0</v>
      </c>
      <c r="AL49" s="60"/>
      <c r="AM49" s="60"/>
      <c r="AN49" s="60"/>
      <c r="AO49" s="62">
        <v>0</v>
      </c>
      <c r="AP49" s="11">
        <f t="shared" si="12"/>
        <v>291958.32</v>
      </c>
    </row>
    <row r="50" spans="1:42" s="2" customFormat="1" x14ac:dyDescent="0.2">
      <c r="A50" s="51">
        <f t="shared" si="13"/>
        <v>47</v>
      </c>
      <c r="B50" s="52">
        <v>11</v>
      </c>
      <c r="C50" s="52" t="s">
        <v>217</v>
      </c>
      <c r="D50" s="52">
        <v>251</v>
      </c>
      <c r="E50" s="52">
        <v>373</v>
      </c>
      <c r="F50" s="52">
        <v>1</v>
      </c>
      <c r="G50" s="53" t="s">
        <v>334</v>
      </c>
      <c r="H50" s="102">
        <v>43866</v>
      </c>
      <c r="I50" s="55">
        <f t="shared" si="4"/>
        <v>0</v>
      </c>
      <c r="J50" s="64">
        <v>13</v>
      </c>
      <c r="K50" s="64">
        <v>8</v>
      </c>
      <c r="L50" s="63" t="s">
        <v>215</v>
      </c>
      <c r="M50" s="71" t="s">
        <v>255</v>
      </c>
      <c r="N50" s="66" t="s">
        <v>230</v>
      </c>
      <c r="O50" s="66" t="s">
        <v>230</v>
      </c>
      <c r="P50" s="56">
        <v>123.22</v>
      </c>
      <c r="Q50" s="69">
        <v>16246</v>
      </c>
      <c r="R50" s="60">
        <v>0</v>
      </c>
      <c r="S50" s="60">
        <f t="shared" si="5"/>
        <v>16246</v>
      </c>
      <c r="T50" s="68">
        <v>1128</v>
      </c>
      <c r="U50" s="63">
        <v>703</v>
      </c>
      <c r="V50" s="62">
        <f t="shared" si="14"/>
        <v>0</v>
      </c>
      <c r="W50" s="60">
        <f t="shared" si="0"/>
        <v>2843.0499999999997</v>
      </c>
      <c r="X50" s="60">
        <f t="shared" si="6"/>
        <v>487.38</v>
      </c>
      <c r="Y50" s="60">
        <f t="shared" si="7"/>
        <v>1543.3700000000001</v>
      </c>
      <c r="Z50" s="60">
        <f t="shared" si="8"/>
        <v>324.92</v>
      </c>
      <c r="AA50" s="62">
        <v>0</v>
      </c>
      <c r="AB50" s="62">
        <v>0</v>
      </c>
      <c r="AC50" s="62">
        <v>0</v>
      </c>
      <c r="AD50" s="60">
        <f t="shared" si="9"/>
        <v>23275.719999999998</v>
      </c>
      <c r="AE50" s="60">
        <f t="shared" si="10"/>
        <v>279308.63999999996</v>
      </c>
      <c r="AF50" s="60">
        <f t="shared" si="1"/>
        <v>27076.666666666664</v>
      </c>
      <c r="AG50" s="60">
        <f t="shared" si="11"/>
        <v>2707.6666666666665</v>
      </c>
      <c r="AH50" s="60">
        <f t="shared" si="2"/>
        <v>8123</v>
      </c>
      <c r="AI50" s="62">
        <f t="shared" si="3"/>
        <v>3249.2</v>
      </c>
      <c r="AJ50" s="62">
        <v>0</v>
      </c>
      <c r="AK50" s="62">
        <v>0</v>
      </c>
      <c r="AL50" s="60"/>
      <c r="AM50" s="60"/>
      <c r="AN50" s="60"/>
      <c r="AO50" s="62">
        <v>0</v>
      </c>
      <c r="AP50" s="11">
        <f t="shared" si="12"/>
        <v>320465.17333333334</v>
      </c>
    </row>
    <row r="51" spans="1:42" s="2" customFormat="1" x14ac:dyDescent="0.2">
      <c r="A51" s="51">
        <f t="shared" si="13"/>
        <v>48</v>
      </c>
      <c r="B51" s="52">
        <v>11</v>
      </c>
      <c r="C51" s="52" t="s">
        <v>217</v>
      </c>
      <c r="D51" s="52">
        <v>251</v>
      </c>
      <c r="E51" s="52">
        <v>373</v>
      </c>
      <c r="F51" s="52">
        <v>1</v>
      </c>
      <c r="G51" s="53" t="s">
        <v>33</v>
      </c>
      <c r="H51" s="102"/>
      <c r="I51" s="55">
        <f t="shared" si="4"/>
        <v>0</v>
      </c>
      <c r="J51" s="64">
        <v>13</v>
      </c>
      <c r="K51" s="64">
        <v>8</v>
      </c>
      <c r="L51" s="63" t="s">
        <v>215</v>
      </c>
      <c r="M51" s="65" t="s">
        <v>256</v>
      </c>
      <c r="N51" s="66" t="s">
        <v>230</v>
      </c>
      <c r="O51" s="66" t="s">
        <v>230</v>
      </c>
      <c r="P51" s="56">
        <v>123.22</v>
      </c>
      <c r="Q51" s="67">
        <v>16246</v>
      </c>
      <c r="R51" s="60">
        <v>0</v>
      </c>
      <c r="S51" s="60">
        <f t="shared" si="5"/>
        <v>16246</v>
      </c>
      <c r="T51" s="68">
        <v>1128</v>
      </c>
      <c r="U51" s="63">
        <v>703</v>
      </c>
      <c r="V51" s="62">
        <f t="shared" si="14"/>
        <v>0</v>
      </c>
      <c r="W51" s="60">
        <f t="shared" si="0"/>
        <v>2843.0499999999997</v>
      </c>
      <c r="X51" s="60">
        <f t="shared" si="6"/>
        <v>487.38</v>
      </c>
      <c r="Y51" s="60">
        <f t="shared" si="7"/>
        <v>1543.3700000000001</v>
      </c>
      <c r="Z51" s="60">
        <f t="shared" si="8"/>
        <v>324.92</v>
      </c>
      <c r="AA51" s="62">
        <v>0</v>
      </c>
      <c r="AB51" s="62">
        <v>0</v>
      </c>
      <c r="AC51" s="62">
        <v>0</v>
      </c>
      <c r="AD51" s="60">
        <f t="shared" si="9"/>
        <v>23275.719999999998</v>
      </c>
      <c r="AE51" s="60">
        <f t="shared" si="10"/>
        <v>279308.63999999996</v>
      </c>
      <c r="AF51" s="60">
        <f t="shared" si="1"/>
        <v>27076.666666666664</v>
      </c>
      <c r="AG51" s="60">
        <f t="shared" si="11"/>
        <v>2707.6666666666665</v>
      </c>
      <c r="AH51" s="60">
        <f t="shared" si="2"/>
        <v>8123</v>
      </c>
      <c r="AI51" s="62">
        <f t="shared" si="3"/>
        <v>3249.2</v>
      </c>
      <c r="AJ51" s="62">
        <v>0</v>
      </c>
      <c r="AK51" s="62">
        <v>0</v>
      </c>
      <c r="AL51" s="60"/>
      <c r="AM51" s="60"/>
      <c r="AN51" s="60"/>
      <c r="AO51" s="62">
        <v>0</v>
      </c>
      <c r="AP51" s="11">
        <f t="shared" si="12"/>
        <v>320465.17333333334</v>
      </c>
    </row>
    <row r="52" spans="1:42" s="2" customFormat="1" x14ac:dyDescent="0.2">
      <c r="A52" s="51">
        <f t="shared" si="13"/>
        <v>49</v>
      </c>
      <c r="B52" s="52">
        <v>11</v>
      </c>
      <c r="C52" s="52" t="s">
        <v>217</v>
      </c>
      <c r="D52" s="52">
        <v>251</v>
      </c>
      <c r="E52" s="52">
        <v>373</v>
      </c>
      <c r="F52" s="52">
        <v>1</v>
      </c>
      <c r="G52" s="53" t="s">
        <v>330</v>
      </c>
      <c r="H52" s="102">
        <v>43846</v>
      </c>
      <c r="I52" s="55">
        <f t="shared" si="4"/>
        <v>0</v>
      </c>
      <c r="J52" s="64">
        <v>13</v>
      </c>
      <c r="K52" s="64">
        <v>8</v>
      </c>
      <c r="L52" s="63" t="s">
        <v>215</v>
      </c>
      <c r="M52" s="65" t="s">
        <v>257</v>
      </c>
      <c r="N52" s="66" t="s">
        <v>258</v>
      </c>
      <c r="O52" s="66" t="s">
        <v>258</v>
      </c>
      <c r="P52" s="56">
        <v>123.22</v>
      </c>
      <c r="Q52" s="67">
        <v>16246</v>
      </c>
      <c r="R52" s="60">
        <v>0</v>
      </c>
      <c r="S52" s="60">
        <f t="shared" si="5"/>
        <v>16246</v>
      </c>
      <c r="T52" s="68">
        <v>1128</v>
      </c>
      <c r="U52" s="63">
        <v>703</v>
      </c>
      <c r="V52" s="62">
        <f t="shared" si="14"/>
        <v>0</v>
      </c>
      <c r="W52" s="60">
        <f t="shared" si="0"/>
        <v>2843.0499999999997</v>
      </c>
      <c r="X52" s="60">
        <f t="shared" si="6"/>
        <v>487.38</v>
      </c>
      <c r="Y52" s="60">
        <f t="shared" si="7"/>
        <v>1543.3700000000001</v>
      </c>
      <c r="Z52" s="60">
        <f t="shared" si="8"/>
        <v>324.92</v>
      </c>
      <c r="AA52" s="62">
        <v>0</v>
      </c>
      <c r="AB52" s="62">
        <v>0</v>
      </c>
      <c r="AC52" s="62">
        <v>0</v>
      </c>
      <c r="AD52" s="60">
        <f t="shared" si="9"/>
        <v>23275.719999999998</v>
      </c>
      <c r="AE52" s="60">
        <f t="shared" si="10"/>
        <v>279308.63999999996</v>
      </c>
      <c r="AF52" s="60">
        <f t="shared" si="1"/>
        <v>27076.666666666664</v>
      </c>
      <c r="AG52" s="60">
        <f t="shared" si="11"/>
        <v>2707.6666666666665</v>
      </c>
      <c r="AH52" s="60">
        <f t="shared" si="2"/>
        <v>8123</v>
      </c>
      <c r="AI52" s="62">
        <f t="shared" si="3"/>
        <v>3249.2</v>
      </c>
      <c r="AJ52" s="62">
        <v>0</v>
      </c>
      <c r="AK52" s="62">
        <v>0</v>
      </c>
      <c r="AL52" s="60"/>
      <c r="AM52" s="60"/>
      <c r="AN52" s="60"/>
      <c r="AO52" s="62">
        <v>0</v>
      </c>
      <c r="AP52" s="11">
        <f t="shared" si="12"/>
        <v>320465.17333333334</v>
      </c>
    </row>
    <row r="53" spans="1:42" s="2" customFormat="1" x14ac:dyDescent="0.2">
      <c r="A53" s="51">
        <f t="shared" si="13"/>
        <v>50</v>
      </c>
      <c r="B53" s="52">
        <v>11</v>
      </c>
      <c r="C53" s="52" t="s">
        <v>217</v>
      </c>
      <c r="D53" s="52">
        <v>251</v>
      </c>
      <c r="E53" s="52">
        <v>373</v>
      </c>
      <c r="F53" s="52">
        <v>1</v>
      </c>
      <c r="G53" s="53" t="s">
        <v>121</v>
      </c>
      <c r="H53" s="102">
        <v>43868</v>
      </c>
      <c r="I53" s="55">
        <f t="shared" si="4"/>
        <v>0</v>
      </c>
      <c r="J53" s="64">
        <v>11</v>
      </c>
      <c r="K53" s="64">
        <v>8</v>
      </c>
      <c r="L53" s="63" t="s">
        <v>215</v>
      </c>
      <c r="M53" s="65" t="s">
        <v>257</v>
      </c>
      <c r="N53" s="66" t="s">
        <v>258</v>
      </c>
      <c r="O53" s="66" t="s">
        <v>258</v>
      </c>
      <c r="P53" s="56">
        <v>123.22</v>
      </c>
      <c r="Q53" s="67">
        <v>14733</v>
      </c>
      <c r="R53" s="60">
        <v>0</v>
      </c>
      <c r="S53" s="60">
        <f t="shared" si="5"/>
        <v>14733</v>
      </c>
      <c r="T53" s="69">
        <v>1093</v>
      </c>
      <c r="U53" s="63">
        <v>679</v>
      </c>
      <c r="V53" s="62">
        <f t="shared" si="14"/>
        <v>0</v>
      </c>
      <c r="W53" s="60">
        <f t="shared" si="0"/>
        <v>2578.2749999999996</v>
      </c>
      <c r="X53" s="60">
        <f t="shared" si="6"/>
        <v>441.99</v>
      </c>
      <c r="Y53" s="60">
        <f t="shared" si="7"/>
        <v>1399.635</v>
      </c>
      <c r="Z53" s="60">
        <f t="shared" si="8"/>
        <v>294.66000000000003</v>
      </c>
      <c r="AA53" s="62">
        <v>0</v>
      </c>
      <c r="AB53" s="62">
        <v>0</v>
      </c>
      <c r="AC53" s="62">
        <v>0</v>
      </c>
      <c r="AD53" s="60">
        <f t="shared" si="9"/>
        <v>21219.56</v>
      </c>
      <c r="AE53" s="60">
        <f t="shared" si="10"/>
        <v>254634.72000000003</v>
      </c>
      <c r="AF53" s="60">
        <f t="shared" si="1"/>
        <v>24555</v>
      </c>
      <c r="AG53" s="60">
        <f t="shared" si="11"/>
        <v>2455.5</v>
      </c>
      <c r="AH53" s="60">
        <f t="shared" si="2"/>
        <v>7366.5</v>
      </c>
      <c r="AI53" s="62">
        <f t="shared" si="3"/>
        <v>2946.6000000000004</v>
      </c>
      <c r="AJ53" s="62">
        <v>0</v>
      </c>
      <c r="AK53" s="62">
        <v>0</v>
      </c>
      <c r="AL53" s="60"/>
      <c r="AM53" s="60"/>
      <c r="AN53" s="60"/>
      <c r="AO53" s="62">
        <v>0</v>
      </c>
      <c r="AP53" s="11">
        <f t="shared" si="12"/>
        <v>291958.32</v>
      </c>
    </row>
    <row r="54" spans="1:42" s="2" customFormat="1" x14ac:dyDescent="0.2">
      <c r="A54" s="51">
        <f t="shared" si="13"/>
        <v>51</v>
      </c>
      <c r="B54" s="52">
        <v>11</v>
      </c>
      <c r="C54" s="52" t="s">
        <v>217</v>
      </c>
      <c r="D54" s="52">
        <v>251</v>
      </c>
      <c r="E54" s="52">
        <v>373</v>
      </c>
      <c r="F54" s="52">
        <v>1</v>
      </c>
      <c r="G54" s="53" t="s">
        <v>29</v>
      </c>
      <c r="H54" s="102"/>
      <c r="I54" s="55">
        <f t="shared" si="4"/>
        <v>0</v>
      </c>
      <c r="J54" s="64">
        <v>4</v>
      </c>
      <c r="K54" s="64">
        <v>8</v>
      </c>
      <c r="L54" s="63" t="s">
        <v>215</v>
      </c>
      <c r="M54" s="65" t="s">
        <v>237</v>
      </c>
      <c r="N54" s="66" t="s">
        <v>258</v>
      </c>
      <c r="O54" s="66" t="s">
        <v>258</v>
      </c>
      <c r="P54" s="56">
        <v>123.22</v>
      </c>
      <c r="Q54" s="67">
        <v>11438</v>
      </c>
      <c r="R54" s="60">
        <v>0</v>
      </c>
      <c r="S54" s="60">
        <f t="shared" si="5"/>
        <v>11438</v>
      </c>
      <c r="T54" s="69">
        <v>802</v>
      </c>
      <c r="U54" s="63">
        <v>482</v>
      </c>
      <c r="V54" s="62">
        <f t="shared" si="14"/>
        <v>0</v>
      </c>
      <c r="W54" s="60">
        <f t="shared" si="0"/>
        <v>2001.6499999999999</v>
      </c>
      <c r="X54" s="60">
        <f t="shared" si="6"/>
        <v>343.14</v>
      </c>
      <c r="Y54" s="60">
        <f t="shared" si="7"/>
        <v>1086.6099999999999</v>
      </c>
      <c r="Z54" s="60">
        <f t="shared" si="8"/>
        <v>228.76</v>
      </c>
      <c r="AA54" s="62">
        <v>0</v>
      </c>
      <c r="AB54" s="62">
        <v>0</v>
      </c>
      <c r="AC54" s="62">
        <v>0</v>
      </c>
      <c r="AD54" s="60">
        <f t="shared" si="9"/>
        <v>16382.16</v>
      </c>
      <c r="AE54" s="60">
        <f t="shared" si="10"/>
        <v>196585.91999999998</v>
      </c>
      <c r="AF54" s="60">
        <f t="shared" si="1"/>
        <v>19063.333333333332</v>
      </c>
      <c r="AG54" s="60">
        <f t="shared" si="11"/>
        <v>1906.3333333333333</v>
      </c>
      <c r="AH54" s="60">
        <f t="shared" si="2"/>
        <v>5719</v>
      </c>
      <c r="AI54" s="62">
        <f t="shared" si="3"/>
        <v>2287.6</v>
      </c>
      <c r="AJ54" s="62">
        <v>0</v>
      </c>
      <c r="AK54" s="62">
        <v>0</v>
      </c>
      <c r="AL54" s="60"/>
      <c r="AM54" s="60"/>
      <c r="AN54" s="60"/>
      <c r="AO54" s="62">
        <v>0</v>
      </c>
      <c r="AP54" s="11">
        <f t="shared" si="12"/>
        <v>225562.18666666668</v>
      </c>
    </row>
    <row r="55" spans="1:42" s="2" customFormat="1" x14ac:dyDescent="0.2">
      <c r="A55" s="51">
        <f t="shared" si="13"/>
        <v>52</v>
      </c>
      <c r="B55" s="52">
        <v>11</v>
      </c>
      <c r="C55" s="52" t="s">
        <v>217</v>
      </c>
      <c r="D55" s="52">
        <v>251</v>
      </c>
      <c r="E55" s="52">
        <v>373</v>
      </c>
      <c r="F55" s="52">
        <v>1</v>
      </c>
      <c r="G55" s="53" t="s">
        <v>66</v>
      </c>
      <c r="H55" s="104">
        <v>43451</v>
      </c>
      <c r="I55" s="55">
        <f t="shared" si="4"/>
        <v>2</v>
      </c>
      <c r="J55" s="64">
        <v>7</v>
      </c>
      <c r="K55" s="64">
        <v>8</v>
      </c>
      <c r="L55" s="63" t="s">
        <v>215</v>
      </c>
      <c r="M55" s="65" t="s">
        <v>259</v>
      </c>
      <c r="N55" s="66" t="s">
        <v>258</v>
      </c>
      <c r="O55" s="66" t="s">
        <v>258</v>
      </c>
      <c r="P55" s="56">
        <v>123.22</v>
      </c>
      <c r="Q55" s="67">
        <v>12556</v>
      </c>
      <c r="R55" s="60">
        <v>0</v>
      </c>
      <c r="S55" s="60">
        <f t="shared" si="5"/>
        <v>12556</v>
      </c>
      <c r="T55" s="69">
        <v>926</v>
      </c>
      <c r="U55" s="63">
        <v>630</v>
      </c>
      <c r="V55" s="62">
        <f t="shared" si="14"/>
        <v>0</v>
      </c>
      <c r="W55" s="60">
        <f t="shared" si="0"/>
        <v>2197.2999999999997</v>
      </c>
      <c r="X55" s="60">
        <f t="shared" si="6"/>
        <v>376.68</v>
      </c>
      <c r="Y55" s="60">
        <f t="shared" si="7"/>
        <v>1192.82</v>
      </c>
      <c r="Z55" s="60">
        <f t="shared" si="8"/>
        <v>251.12</v>
      </c>
      <c r="AA55" s="62">
        <v>0</v>
      </c>
      <c r="AB55" s="62">
        <v>0</v>
      </c>
      <c r="AC55" s="62">
        <v>0</v>
      </c>
      <c r="AD55" s="60">
        <f t="shared" si="9"/>
        <v>18129.919999999998</v>
      </c>
      <c r="AE55" s="60">
        <f t="shared" si="10"/>
        <v>217559.03999999998</v>
      </c>
      <c r="AF55" s="60">
        <f t="shared" si="1"/>
        <v>20926.666666666668</v>
      </c>
      <c r="AG55" s="60">
        <f t="shared" si="11"/>
        <v>2092.666666666667</v>
      </c>
      <c r="AH55" s="60">
        <f t="shared" si="2"/>
        <v>6278</v>
      </c>
      <c r="AI55" s="62">
        <f t="shared" si="3"/>
        <v>2511.2000000000003</v>
      </c>
      <c r="AJ55" s="62">
        <v>0</v>
      </c>
      <c r="AK55" s="62">
        <v>0</v>
      </c>
      <c r="AL55" s="60"/>
      <c r="AM55" s="60"/>
      <c r="AN55" s="60"/>
      <c r="AO55" s="62">
        <v>0</v>
      </c>
      <c r="AP55" s="11">
        <f t="shared" si="12"/>
        <v>249367.5733333333</v>
      </c>
    </row>
    <row r="56" spans="1:42" s="2" customFormat="1" x14ac:dyDescent="0.2">
      <c r="A56" s="51">
        <f t="shared" si="13"/>
        <v>53</v>
      </c>
      <c r="B56" s="52">
        <v>11</v>
      </c>
      <c r="C56" s="52" t="s">
        <v>217</v>
      </c>
      <c r="D56" s="52">
        <v>251</v>
      </c>
      <c r="E56" s="52">
        <v>373</v>
      </c>
      <c r="F56" s="52">
        <v>4</v>
      </c>
      <c r="G56" s="53" t="s">
        <v>29</v>
      </c>
      <c r="H56" s="102"/>
      <c r="I56" s="55">
        <f t="shared" si="4"/>
        <v>0</v>
      </c>
      <c r="J56" s="64">
        <v>13</v>
      </c>
      <c r="K56" s="64">
        <v>8</v>
      </c>
      <c r="L56" s="63" t="s">
        <v>215</v>
      </c>
      <c r="M56" s="65" t="s">
        <v>260</v>
      </c>
      <c r="N56" s="63" t="s">
        <v>240</v>
      </c>
      <c r="O56" s="63" t="s">
        <v>240</v>
      </c>
      <c r="P56" s="56">
        <v>123.22</v>
      </c>
      <c r="Q56" s="68">
        <v>16246</v>
      </c>
      <c r="R56" s="60">
        <v>0</v>
      </c>
      <c r="S56" s="60">
        <f t="shared" si="5"/>
        <v>16246</v>
      </c>
      <c r="T56" s="68">
        <v>1128</v>
      </c>
      <c r="U56" s="63">
        <v>703</v>
      </c>
      <c r="V56" s="62">
        <f t="shared" si="14"/>
        <v>0</v>
      </c>
      <c r="W56" s="60">
        <f t="shared" si="0"/>
        <v>2843.0499999999997</v>
      </c>
      <c r="X56" s="60">
        <f t="shared" si="6"/>
        <v>487.38</v>
      </c>
      <c r="Y56" s="60">
        <f t="shared" si="7"/>
        <v>1543.3700000000001</v>
      </c>
      <c r="Z56" s="60">
        <f t="shared" si="8"/>
        <v>324.92</v>
      </c>
      <c r="AA56" s="62">
        <v>0</v>
      </c>
      <c r="AB56" s="62">
        <v>0</v>
      </c>
      <c r="AC56" s="62">
        <v>0</v>
      </c>
      <c r="AD56" s="60">
        <f t="shared" si="9"/>
        <v>23275.719999999998</v>
      </c>
      <c r="AE56" s="60">
        <f t="shared" si="10"/>
        <v>279308.63999999996</v>
      </c>
      <c r="AF56" s="60">
        <f t="shared" si="1"/>
        <v>27076.666666666664</v>
      </c>
      <c r="AG56" s="60">
        <f t="shared" si="11"/>
        <v>2707.6666666666665</v>
      </c>
      <c r="AH56" s="60">
        <f t="shared" si="2"/>
        <v>8123</v>
      </c>
      <c r="AI56" s="62">
        <f t="shared" si="3"/>
        <v>3249.2</v>
      </c>
      <c r="AJ56" s="62">
        <v>0</v>
      </c>
      <c r="AK56" s="62">
        <v>0</v>
      </c>
      <c r="AL56" s="60"/>
      <c r="AM56" s="60"/>
      <c r="AN56" s="60"/>
      <c r="AO56" s="62">
        <v>0</v>
      </c>
      <c r="AP56" s="11">
        <f t="shared" si="12"/>
        <v>320465.17333333334</v>
      </c>
    </row>
    <row r="57" spans="1:42" s="2" customFormat="1" x14ac:dyDescent="0.2">
      <c r="A57" s="51">
        <f t="shared" si="13"/>
        <v>54</v>
      </c>
      <c r="B57" s="52">
        <v>11</v>
      </c>
      <c r="C57" s="52" t="s">
        <v>217</v>
      </c>
      <c r="D57" s="52">
        <v>251</v>
      </c>
      <c r="E57" s="52">
        <v>373</v>
      </c>
      <c r="F57" s="52">
        <v>4</v>
      </c>
      <c r="G57" s="53" t="s">
        <v>67</v>
      </c>
      <c r="H57" s="102">
        <v>43754</v>
      </c>
      <c r="I57" s="55">
        <f t="shared" si="4"/>
        <v>1</v>
      </c>
      <c r="J57" s="64">
        <v>11</v>
      </c>
      <c r="K57" s="64">
        <v>8</v>
      </c>
      <c r="L57" s="63" t="s">
        <v>215</v>
      </c>
      <c r="M57" s="65" t="s">
        <v>261</v>
      </c>
      <c r="N57" s="63" t="s">
        <v>262</v>
      </c>
      <c r="O57" s="63" t="s">
        <v>262</v>
      </c>
      <c r="P57" s="56">
        <v>123.22</v>
      </c>
      <c r="Q57" s="67">
        <v>14733</v>
      </c>
      <c r="R57" s="60">
        <v>0</v>
      </c>
      <c r="S57" s="60">
        <f t="shared" si="5"/>
        <v>14733</v>
      </c>
      <c r="T57" s="68">
        <v>1093</v>
      </c>
      <c r="U57" s="63">
        <v>679</v>
      </c>
      <c r="V57" s="62">
        <f t="shared" si="14"/>
        <v>0</v>
      </c>
      <c r="W57" s="60">
        <f t="shared" si="0"/>
        <v>2578.2749999999996</v>
      </c>
      <c r="X57" s="60">
        <f t="shared" si="6"/>
        <v>441.99</v>
      </c>
      <c r="Y57" s="60">
        <f t="shared" si="7"/>
        <v>1399.635</v>
      </c>
      <c r="Z57" s="60">
        <f t="shared" si="8"/>
        <v>294.66000000000003</v>
      </c>
      <c r="AA57" s="62">
        <v>0</v>
      </c>
      <c r="AB57" s="62">
        <v>0</v>
      </c>
      <c r="AC57" s="62">
        <v>0</v>
      </c>
      <c r="AD57" s="60">
        <f t="shared" si="9"/>
        <v>21219.56</v>
      </c>
      <c r="AE57" s="60">
        <f t="shared" si="10"/>
        <v>254634.72000000003</v>
      </c>
      <c r="AF57" s="60">
        <f t="shared" si="1"/>
        <v>24555</v>
      </c>
      <c r="AG57" s="60">
        <f t="shared" si="11"/>
        <v>2455.5</v>
      </c>
      <c r="AH57" s="60">
        <f t="shared" si="2"/>
        <v>7366.5</v>
      </c>
      <c r="AI57" s="62">
        <f t="shared" si="3"/>
        <v>2946.6000000000004</v>
      </c>
      <c r="AJ57" s="62">
        <v>0</v>
      </c>
      <c r="AK57" s="62">
        <v>0</v>
      </c>
      <c r="AL57" s="60"/>
      <c r="AM57" s="60"/>
      <c r="AN57" s="60"/>
      <c r="AO57" s="62">
        <v>0</v>
      </c>
      <c r="AP57" s="11">
        <f t="shared" si="12"/>
        <v>291958.32</v>
      </c>
    </row>
    <row r="58" spans="1:42" s="2" customFormat="1" x14ac:dyDescent="0.2">
      <c r="A58" s="51">
        <f t="shared" si="13"/>
        <v>55</v>
      </c>
      <c r="B58" s="52">
        <v>11</v>
      </c>
      <c r="C58" s="52" t="s">
        <v>217</v>
      </c>
      <c r="D58" s="52">
        <v>251</v>
      </c>
      <c r="E58" s="52">
        <v>373</v>
      </c>
      <c r="F58" s="52">
        <v>4</v>
      </c>
      <c r="G58" s="53" t="s">
        <v>68</v>
      </c>
      <c r="H58" s="102">
        <v>35849</v>
      </c>
      <c r="I58" s="55">
        <f t="shared" si="4"/>
        <v>22</v>
      </c>
      <c r="J58" s="64">
        <v>11</v>
      </c>
      <c r="K58" s="64">
        <v>8</v>
      </c>
      <c r="L58" s="63" t="s">
        <v>215</v>
      </c>
      <c r="M58" s="65" t="s">
        <v>261</v>
      </c>
      <c r="N58" s="63" t="s">
        <v>262</v>
      </c>
      <c r="O58" s="63" t="s">
        <v>262</v>
      </c>
      <c r="P58" s="56">
        <v>123.22</v>
      </c>
      <c r="Q58" s="67">
        <v>14733</v>
      </c>
      <c r="R58" s="60">
        <v>0</v>
      </c>
      <c r="S58" s="60">
        <f t="shared" si="5"/>
        <v>14733</v>
      </c>
      <c r="T58" s="68">
        <v>1093</v>
      </c>
      <c r="U58" s="63">
        <v>679</v>
      </c>
      <c r="V58" s="62">
        <f t="shared" si="14"/>
        <v>586.54445079999994</v>
      </c>
      <c r="W58" s="60">
        <f t="shared" si="0"/>
        <v>2578.2749999999996</v>
      </c>
      <c r="X58" s="60">
        <f t="shared" si="6"/>
        <v>441.99</v>
      </c>
      <c r="Y58" s="60">
        <f t="shared" si="7"/>
        <v>1399.635</v>
      </c>
      <c r="Z58" s="60">
        <f t="shared" si="8"/>
        <v>294.66000000000003</v>
      </c>
      <c r="AA58" s="62">
        <v>0</v>
      </c>
      <c r="AB58" s="62">
        <v>0</v>
      </c>
      <c r="AC58" s="62">
        <v>0</v>
      </c>
      <c r="AD58" s="60">
        <f t="shared" si="9"/>
        <v>21806.104450800001</v>
      </c>
      <c r="AE58" s="60">
        <f t="shared" si="10"/>
        <v>261673.2534096</v>
      </c>
      <c r="AF58" s="60">
        <f t="shared" si="1"/>
        <v>24555</v>
      </c>
      <c r="AG58" s="60">
        <f t="shared" si="11"/>
        <v>2455.5</v>
      </c>
      <c r="AH58" s="60">
        <f t="shared" si="2"/>
        <v>7366.5</v>
      </c>
      <c r="AI58" s="62">
        <f t="shared" si="3"/>
        <v>2946.6000000000004</v>
      </c>
      <c r="AJ58" s="62">
        <v>0</v>
      </c>
      <c r="AK58" s="62">
        <v>0</v>
      </c>
      <c r="AL58" s="60"/>
      <c r="AM58" s="60"/>
      <c r="AN58" s="60"/>
      <c r="AO58" s="62">
        <v>0</v>
      </c>
      <c r="AP58" s="11">
        <f t="shared" si="12"/>
        <v>298996.85340959998</v>
      </c>
    </row>
    <row r="59" spans="1:42" s="2" customFormat="1" x14ac:dyDescent="0.2">
      <c r="A59" s="51">
        <f t="shared" si="13"/>
        <v>56</v>
      </c>
      <c r="B59" s="52">
        <v>11</v>
      </c>
      <c r="C59" s="52" t="s">
        <v>217</v>
      </c>
      <c r="D59" s="52">
        <v>251</v>
      </c>
      <c r="E59" s="52">
        <v>373</v>
      </c>
      <c r="F59" s="52">
        <v>4</v>
      </c>
      <c r="G59" s="53" t="s">
        <v>69</v>
      </c>
      <c r="H59" s="102">
        <v>36130</v>
      </c>
      <c r="I59" s="55">
        <f t="shared" si="4"/>
        <v>22</v>
      </c>
      <c r="J59" s="64">
        <v>11</v>
      </c>
      <c r="K59" s="64">
        <v>8</v>
      </c>
      <c r="L59" s="63" t="s">
        <v>215</v>
      </c>
      <c r="M59" s="65" t="s">
        <v>261</v>
      </c>
      <c r="N59" s="63" t="s">
        <v>262</v>
      </c>
      <c r="O59" s="63" t="s">
        <v>262</v>
      </c>
      <c r="P59" s="56">
        <v>123.22</v>
      </c>
      <c r="Q59" s="67">
        <v>14733</v>
      </c>
      <c r="R59" s="60">
        <v>0</v>
      </c>
      <c r="S59" s="60">
        <f t="shared" si="5"/>
        <v>14733</v>
      </c>
      <c r="T59" s="68">
        <v>1093</v>
      </c>
      <c r="U59" s="63">
        <v>679</v>
      </c>
      <c r="V59" s="62">
        <f t="shared" si="14"/>
        <v>586.54445079999994</v>
      </c>
      <c r="W59" s="60">
        <f t="shared" si="0"/>
        <v>2578.2749999999996</v>
      </c>
      <c r="X59" s="60">
        <f t="shared" si="6"/>
        <v>441.99</v>
      </c>
      <c r="Y59" s="60">
        <f t="shared" si="7"/>
        <v>1399.635</v>
      </c>
      <c r="Z59" s="60">
        <f t="shared" si="8"/>
        <v>294.66000000000003</v>
      </c>
      <c r="AA59" s="62">
        <v>0</v>
      </c>
      <c r="AB59" s="62">
        <v>0</v>
      </c>
      <c r="AC59" s="62">
        <v>0</v>
      </c>
      <c r="AD59" s="60">
        <f t="shared" si="9"/>
        <v>21806.104450800001</v>
      </c>
      <c r="AE59" s="60">
        <f t="shared" si="10"/>
        <v>261673.2534096</v>
      </c>
      <c r="AF59" s="60">
        <f t="shared" si="1"/>
        <v>24555</v>
      </c>
      <c r="AG59" s="60">
        <f t="shared" si="11"/>
        <v>2455.5</v>
      </c>
      <c r="AH59" s="60">
        <f t="shared" si="2"/>
        <v>7366.5</v>
      </c>
      <c r="AI59" s="62">
        <f t="shared" si="3"/>
        <v>2946.6000000000004</v>
      </c>
      <c r="AJ59" s="62">
        <v>0</v>
      </c>
      <c r="AK59" s="62">
        <v>0</v>
      </c>
      <c r="AL59" s="60"/>
      <c r="AM59" s="60"/>
      <c r="AN59" s="60"/>
      <c r="AO59" s="62">
        <v>0</v>
      </c>
      <c r="AP59" s="11">
        <f t="shared" si="12"/>
        <v>298996.85340959998</v>
      </c>
    </row>
    <row r="60" spans="1:42" s="2" customFormat="1" x14ac:dyDescent="0.2">
      <c r="A60" s="51">
        <f t="shared" si="13"/>
        <v>57</v>
      </c>
      <c r="B60" s="52">
        <v>11</v>
      </c>
      <c r="C60" s="52" t="s">
        <v>217</v>
      </c>
      <c r="D60" s="52">
        <v>251</v>
      </c>
      <c r="E60" s="52">
        <v>373</v>
      </c>
      <c r="F60" s="52">
        <v>4</v>
      </c>
      <c r="G60" s="53" t="s">
        <v>70</v>
      </c>
      <c r="H60" s="102">
        <v>43497</v>
      </c>
      <c r="I60" s="55">
        <f t="shared" si="4"/>
        <v>1</v>
      </c>
      <c r="J60" s="64">
        <v>11</v>
      </c>
      <c r="K60" s="64">
        <v>8</v>
      </c>
      <c r="L60" s="63" t="s">
        <v>215</v>
      </c>
      <c r="M60" s="65" t="s">
        <v>261</v>
      </c>
      <c r="N60" s="63" t="s">
        <v>262</v>
      </c>
      <c r="O60" s="63" t="s">
        <v>262</v>
      </c>
      <c r="P60" s="56">
        <v>123.22</v>
      </c>
      <c r="Q60" s="67">
        <v>14733</v>
      </c>
      <c r="R60" s="60">
        <v>0</v>
      </c>
      <c r="S60" s="60">
        <f t="shared" si="5"/>
        <v>14733</v>
      </c>
      <c r="T60" s="68">
        <v>1093</v>
      </c>
      <c r="U60" s="63">
        <v>679</v>
      </c>
      <c r="V60" s="62">
        <f t="shared" si="14"/>
        <v>0</v>
      </c>
      <c r="W60" s="60">
        <f t="shared" si="0"/>
        <v>2578.2749999999996</v>
      </c>
      <c r="X60" s="60">
        <f t="shared" si="6"/>
        <v>441.99</v>
      </c>
      <c r="Y60" s="60">
        <f t="shared" si="7"/>
        <v>1399.635</v>
      </c>
      <c r="Z60" s="60">
        <f t="shared" si="8"/>
        <v>294.66000000000003</v>
      </c>
      <c r="AA60" s="62">
        <v>0</v>
      </c>
      <c r="AB60" s="62">
        <v>0</v>
      </c>
      <c r="AC60" s="62">
        <v>0</v>
      </c>
      <c r="AD60" s="60">
        <f t="shared" si="9"/>
        <v>21219.56</v>
      </c>
      <c r="AE60" s="60">
        <f t="shared" si="10"/>
        <v>254634.72000000003</v>
      </c>
      <c r="AF60" s="60">
        <f t="shared" si="1"/>
        <v>24555</v>
      </c>
      <c r="AG60" s="60">
        <f t="shared" si="11"/>
        <v>2455.5</v>
      </c>
      <c r="AH60" s="60">
        <f t="shared" si="2"/>
        <v>7366.5</v>
      </c>
      <c r="AI60" s="62">
        <f t="shared" si="3"/>
        <v>2946.6000000000004</v>
      </c>
      <c r="AJ60" s="62">
        <v>0</v>
      </c>
      <c r="AK60" s="62">
        <v>0</v>
      </c>
      <c r="AL60" s="60"/>
      <c r="AM60" s="60"/>
      <c r="AN60" s="60"/>
      <c r="AO60" s="62">
        <v>0</v>
      </c>
      <c r="AP60" s="11">
        <f t="shared" si="12"/>
        <v>291958.32</v>
      </c>
    </row>
    <row r="61" spans="1:42" s="2" customFormat="1" x14ac:dyDescent="0.2">
      <c r="A61" s="51">
        <f t="shared" si="13"/>
        <v>58</v>
      </c>
      <c r="B61" s="52">
        <v>11</v>
      </c>
      <c r="C61" s="52" t="s">
        <v>217</v>
      </c>
      <c r="D61" s="52">
        <v>251</v>
      </c>
      <c r="E61" s="52">
        <v>373</v>
      </c>
      <c r="F61" s="52">
        <v>4</v>
      </c>
      <c r="G61" s="53" t="s">
        <v>71</v>
      </c>
      <c r="H61" s="102">
        <v>43481</v>
      </c>
      <c r="I61" s="55">
        <f t="shared" si="4"/>
        <v>1</v>
      </c>
      <c r="J61" s="64">
        <v>13</v>
      </c>
      <c r="K61" s="64">
        <v>8</v>
      </c>
      <c r="L61" s="63" t="s">
        <v>215</v>
      </c>
      <c r="M61" s="65" t="s">
        <v>263</v>
      </c>
      <c r="N61" s="66" t="s">
        <v>335</v>
      </c>
      <c r="O61" s="66" t="s">
        <v>240</v>
      </c>
      <c r="P61" s="56">
        <v>123.22</v>
      </c>
      <c r="Q61" s="67">
        <v>16246</v>
      </c>
      <c r="R61" s="60">
        <v>0</v>
      </c>
      <c r="S61" s="60">
        <f t="shared" si="5"/>
        <v>16246</v>
      </c>
      <c r="T61" s="68">
        <v>1128</v>
      </c>
      <c r="U61" s="63">
        <v>703</v>
      </c>
      <c r="V61" s="62">
        <f t="shared" si="14"/>
        <v>0</v>
      </c>
      <c r="W61" s="60">
        <f t="shared" si="0"/>
        <v>2843.0499999999997</v>
      </c>
      <c r="X61" s="60">
        <f t="shared" si="6"/>
        <v>487.38</v>
      </c>
      <c r="Y61" s="60">
        <f t="shared" si="7"/>
        <v>1543.3700000000001</v>
      </c>
      <c r="Z61" s="60">
        <f t="shared" si="8"/>
        <v>324.92</v>
      </c>
      <c r="AA61" s="62">
        <v>0</v>
      </c>
      <c r="AB61" s="62">
        <v>0</v>
      </c>
      <c r="AC61" s="62">
        <v>0</v>
      </c>
      <c r="AD61" s="60">
        <f t="shared" si="9"/>
        <v>23275.719999999998</v>
      </c>
      <c r="AE61" s="60">
        <f t="shared" si="10"/>
        <v>279308.63999999996</v>
      </c>
      <c r="AF61" s="60">
        <f t="shared" si="1"/>
        <v>27076.666666666664</v>
      </c>
      <c r="AG61" s="60">
        <f t="shared" si="11"/>
        <v>2707.6666666666665</v>
      </c>
      <c r="AH61" s="60">
        <f t="shared" si="2"/>
        <v>8123</v>
      </c>
      <c r="AI61" s="62">
        <f t="shared" si="3"/>
        <v>3249.2</v>
      </c>
      <c r="AJ61" s="62">
        <v>0</v>
      </c>
      <c r="AK61" s="62">
        <v>0</v>
      </c>
      <c r="AL61" s="60"/>
      <c r="AM61" s="60"/>
      <c r="AN61" s="60"/>
      <c r="AO61" s="62">
        <v>0</v>
      </c>
      <c r="AP61" s="11">
        <f t="shared" si="12"/>
        <v>320465.17333333334</v>
      </c>
    </row>
    <row r="62" spans="1:42" s="2" customFormat="1" x14ac:dyDescent="0.2">
      <c r="A62" s="51">
        <f t="shared" si="13"/>
        <v>59</v>
      </c>
      <c r="B62" s="52">
        <v>11</v>
      </c>
      <c r="C62" s="52" t="s">
        <v>217</v>
      </c>
      <c r="D62" s="52">
        <v>251</v>
      </c>
      <c r="E62" s="52">
        <v>373</v>
      </c>
      <c r="F62" s="52">
        <v>4</v>
      </c>
      <c r="G62" s="53" t="s">
        <v>72</v>
      </c>
      <c r="H62" s="102">
        <v>36831</v>
      </c>
      <c r="I62" s="55">
        <f t="shared" si="4"/>
        <v>20</v>
      </c>
      <c r="J62" s="64">
        <v>11</v>
      </c>
      <c r="K62" s="64">
        <v>8</v>
      </c>
      <c r="L62" s="63" t="s">
        <v>215</v>
      </c>
      <c r="M62" s="65" t="s">
        <v>264</v>
      </c>
      <c r="N62" s="66" t="s">
        <v>265</v>
      </c>
      <c r="O62" s="66" t="s">
        <v>265</v>
      </c>
      <c r="P62" s="56">
        <v>123.22</v>
      </c>
      <c r="Q62" s="67">
        <v>14733</v>
      </c>
      <c r="R62" s="60">
        <v>0</v>
      </c>
      <c r="S62" s="60">
        <f t="shared" si="5"/>
        <v>14733</v>
      </c>
      <c r="T62" s="69">
        <v>1093</v>
      </c>
      <c r="U62" s="63">
        <v>679</v>
      </c>
      <c r="V62" s="62">
        <f t="shared" si="14"/>
        <v>533.22222799999997</v>
      </c>
      <c r="W62" s="60">
        <f t="shared" si="0"/>
        <v>2578.2749999999996</v>
      </c>
      <c r="X62" s="60">
        <f t="shared" si="6"/>
        <v>441.99</v>
      </c>
      <c r="Y62" s="60">
        <f t="shared" si="7"/>
        <v>1399.635</v>
      </c>
      <c r="Z62" s="60">
        <f t="shared" si="8"/>
        <v>294.66000000000003</v>
      </c>
      <c r="AA62" s="62">
        <v>0</v>
      </c>
      <c r="AB62" s="62">
        <v>0</v>
      </c>
      <c r="AC62" s="62">
        <v>0</v>
      </c>
      <c r="AD62" s="60">
        <f t="shared" si="9"/>
        <v>21752.782228</v>
      </c>
      <c r="AE62" s="60">
        <f t="shared" si="10"/>
        <v>261033.38673600001</v>
      </c>
      <c r="AF62" s="60">
        <f t="shared" si="1"/>
        <v>24555</v>
      </c>
      <c r="AG62" s="60">
        <f t="shared" si="11"/>
        <v>2455.5</v>
      </c>
      <c r="AH62" s="60">
        <f t="shared" si="2"/>
        <v>7366.5</v>
      </c>
      <c r="AI62" s="62">
        <f t="shared" si="3"/>
        <v>2946.6000000000004</v>
      </c>
      <c r="AJ62" s="62">
        <v>0</v>
      </c>
      <c r="AK62" s="62">
        <v>0</v>
      </c>
      <c r="AL62" s="60"/>
      <c r="AM62" s="60"/>
      <c r="AN62" s="60"/>
      <c r="AO62" s="62">
        <v>0</v>
      </c>
      <c r="AP62" s="11">
        <f t="shared" si="12"/>
        <v>298356.98673599999</v>
      </c>
    </row>
    <row r="63" spans="1:42" s="2" customFormat="1" x14ac:dyDescent="0.2">
      <c r="A63" s="51">
        <f t="shared" si="13"/>
        <v>60</v>
      </c>
      <c r="B63" s="52">
        <v>11</v>
      </c>
      <c r="C63" s="52" t="s">
        <v>217</v>
      </c>
      <c r="D63" s="52">
        <v>251</v>
      </c>
      <c r="E63" s="52">
        <v>373</v>
      </c>
      <c r="F63" s="52">
        <v>4</v>
      </c>
      <c r="G63" s="68" t="s">
        <v>73</v>
      </c>
      <c r="H63" s="104">
        <v>43451</v>
      </c>
      <c r="I63" s="55">
        <f t="shared" si="4"/>
        <v>2</v>
      </c>
      <c r="J63" s="64">
        <v>11</v>
      </c>
      <c r="K63" s="64">
        <v>8</v>
      </c>
      <c r="L63" s="63" t="s">
        <v>215</v>
      </c>
      <c r="M63" s="65" t="s">
        <v>264</v>
      </c>
      <c r="N63" s="66" t="s">
        <v>265</v>
      </c>
      <c r="O63" s="66" t="s">
        <v>265</v>
      </c>
      <c r="P63" s="56">
        <v>123.22</v>
      </c>
      <c r="Q63" s="67">
        <v>14733</v>
      </c>
      <c r="R63" s="60">
        <v>0</v>
      </c>
      <c r="S63" s="60">
        <f t="shared" si="5"/>
        <v>14733</v>
      </c>
      <c r="T63" s="68">
        <v>1093</v>
      </c>
      <c r="U63" s="63">
        <v>679</v>
      </c>
      <c r="V63" s="62">
        <f t="shared" si="14"/>
        <v>0</v>
      </c>
      <c r="W63" s="60">
        <f t="shared" si="0"/>
        <v>2578.2749999999996</v>
      </c>
      <c r="X63" s="60">
        <f t="shared" si="6"/>
        <v>441.99</v>
      </c>
      <c r="Y63" s="60">
        <f t="shared" si="7"/>
        <v>1399.635</v>
      </c>
      <c r="Z63" s="60">
        <f t="shared" si="8"/>
        <v>294.66000000000003</v>
      </c>
      <c r="AA63" s="62">
        <v>0</v>
      </c>
      <c r="AB63" s="62">
        <v>0</v>
      </c>
      <c r="AC63" s="62">
        <v>0</v>
      </c>
      <c r="AD63" s="60">
        <f t="shared" si="9"/>
        <v>21219.56</v>
      </c>
      <c r="AE63" s="60">
        <f t="shared" si="10"/>
        <v>254634.72000000003</v>
      </c>
      <c r="AF63" s="60">
        <f t="shared" si="1"/>
        <v>24555</v>
      </c>
      <c r="AG63" s="60">
        <f t="shared" si="11"/>
        <v>2455.5</v>
      </c>
      <c r="AH63" s="60">
        <f t="shared" si="2"/>
        <v>7366.5</v>
      </c>
      <c r="AI63" s="62">
        <f t="shared" si="3"/>
        <v>2946.6000000000004</v>
      </c>
      <c r="AJ63" s="62">
        <v>0</v>
      </c>
      <c r="AK63" s="62">
        <v>0</v>
      </c>
      <c r="AL63" s="60"/>
      <c r="AM63" s="60"/>
      <c r="AN63" s="60"/>
      <c r="AO63" s="62">
        <v>0</v>
      </c>
      <c r="AP63" s="11">
        <f t="shared" si="12"/>
        <v>291958.32</v>
      </c>
    </row>
    <row r="64" spans="1:42" s="2" customFormat="1" x14ac:dyDescent="0.2">
      <c r="A64" s="51">
        <f t="shared" si="13"/>
        <v>61</v>
      </c>
      <c r="B64" s="52">
        <v>11</v>
      </c>
      <c r="C64" s="52" t="s">
        <v>217</v>
      </c>
      <c r="D64" s="52">
        <v>251</v>
      </c>
      <c r="E64" s="52">
        <v>373</v>
      </c>
      <c r="F64" s="52">
        <v>4</v>
      </c>
      <c r="G64" s="53" t="s">
        <v>74</v>
      </c>
      <c r="H64" s="100">
        <v>43451</v>
      </c>
      <c r="I64" s="55">
        <f t="shared" si="4"/>
        <v>2</v>
      </c>
      <c r="J64" s="64">
        <v>11</v>
      </c>
      <c r="K64" s="64">
        <v>8</v>
      </c>
      <c r="L64" s="63" t="s">
        <v>215</v>
      </c>
      <c r="M64" s="65" t="s">
        <v>264</v>
      </c>
      <c r="N64" s="66" t="s">
        <v>265</v>
      </c>
      <c r="O64" s="66" t="s">
        <v>265</v>
      </c>
      <c r="P64" s="56">
        <v>123.22</v>
      </c>
      <c r="Q64" s="67">
        <v>14733</v>
      </c>
      <c r="R64" s="60">
        <v>0</v>
      </c>
      <c r="S64" s="60">
        <f t="shared" si="5"/>
        <v>14733</v>
      </c>
      <c r="T64" s="69">
        <v>1093</v>
      </c>
      <c r="U64" s="63">
        <v>679</v>
      </c>
      <c r="V64" s="62">
        <f t="shared" si="14"/>
        <v>0</v>
      </c>
      <c r="W64" s="60">
        <f t="shared" si="0"/>
        <v>2578.2749999999996</v>
      </c>
      <c r="X64" s="60">
        <f t="shared" si="6"/>
        <v>441.99</v>
      </c>
      <c r="Y64" s="60">
        <f t="shared" si="7"/>
        <v>1399.635</v>
      </c>
      <c r="Z64" s="60">
        <f t="shared" si="8"/>
        <v>294.66000000000003</v>
      </c>
      <c r="AA64" s="62">
        <v>0</v>
      </c>
      <c r="AB64" s="62">
        <v>0</v>
      </c>
      <c r="AC64" s="62">
        <v>0</v>
      </c>
      <c r="AD64" s="60">
        <f t="shared" si="9"/>
        <v>21219.56</v>
      </c>
      <c r="AE64" s="60">
        <f t="shared" si="10"/>
        <v>254634.72000000003</v>
      </c>
      <c r="AF64" s="60">
        <f t="shared" si="1"/>
        <v>24555</v>
      </c>
      <c r="AG64" s="60">
        <f t="shared" si="11"/>
        <v>2455.5</v>
      </c>
      <c r="AH64" s="60">
        <f t="shared" si="2"/>
        <v>7366.5</v>
      </c>
      <c r="AI64" s="62">
        <f t="shared" si="3"/>
        <v>2946.6000000000004</v>
      </c>
      <c r="AJ64" s="62">
        <v>0</v>
      </c>
      <c r="AK64" s="62">
        <v>0</v>
      </c>
      <c r="AL64" s="60"/>
      <c r="AM64" s="60"/>
      <c r="AN64" s="60"/>
      <c r="AO64" s="62">
        <v>0</v>
      </c>
      <c r="AP64" s="11">
        <f t="shared" si="12"/>
        <v>291958.32</v>
      </c>
    </row>
    <row r="65" spans="1:42" s="2" customFormat="1" x14ac:dyDescent="0.2">
      <c r="A65" s="51">
        <f t="shared" si="13"/>
        <v>62</v>
      </c>
      <c r="B65" s="52">
        <v>11</v>
      </c>
      <c r="C65" s="52" t="s">
        <v>217</v>
      </c>
      <c r="D65" s="52">
        <v>251</v>
      </c>
      <c r="E65" s="52">
        <v>373</v>
      </c>
      <c r="F65" s="52">
        <v>4</v>
      </c>
      <c r="G65" s="53" t="s">
        <v>75</v>
      </c>
      <c r="H65" s="104">
        <v>43556</v>
      </c>
      <c r="I65" s="55">
        <f t="shared" si="4"/>
        <v>1</v>
      </c>
      <c r="J65" s="64">
        <v>11</v>
      </c>
      <c r="K65" s="64">
        <v>8</v>
      </c>
      <c r="L65" s="63" t="s">
        <v>215</v>
      </c>
      <c r="M65" s="65" t="s">
        <v>264</v>
      </c>
      <c r="N65" s="66" t="s">
        <v>265</v>
      </c>
      <c r="O65" s="66" t="s">
        <v>265</v>
      </c>
      <c r="P65" s="56">
        <v>123.22</v>
      </c>
      <c r="Q65" s="67">
        <v>14733</v>
      </c>
      <c r="R65" s="60">
        <v>0</v>
      </c>
      <c r="S65" s="60">
        <f t="shared" si="5"/>
        <v>14733</v>
      </c>
      <c r="T65" s="68">
        <v>1093</v>
      </c>
      <c r="U65" s="63">
        <v>679</v>
      </c>
      <c r="V65" s="62">
        <f t="shared" si="14"/>
        <v>0</v>
      </c>
      <c r="W65" s="60">
        <f t="shared" si="0"/>
        <v>2578.2749999999996</v>
      </c>
      <c r="X65" s="60">
        <f t="shared" si="6"/>
        <v>441.99</v>
      </c>
      <c r="Y65" s="60">
        <f t="shared" si="7"/>
        <v>1399.635</v>
      </c>
      <c r="Z65" s="60">
        <f t="shared" si="8"/>
        <v>294.66000000000003</v>
      </c>
      <c r="AA65" s="62">
        <v>0</v>
      </c>
      <c r="AB65" s="62">
        <v>0</v>
      </c>
      <c r="AC65" s="62">
        <v>0</v>
      </c>
      <c r="AD65" s="60">
        <f t="shared" si="9"/>
        <v>21219.56</v>
      </c>
      <c r="AE65" s="60">
        <f t="shared" si="10"/>
        <v>254634.72000000003</v>
      </c>
      <c r="AF65" s="60">
        <f t="shared" si="1"/>
        <v>24555</v>
      </c>
      <c r="AG65" s="60">
        <f t="shared" si="11"/>
        <v>2455.5</v>
      </c>
      <c r="AH65" s="60">
        <f t="shared" si="2"/>
        <v>7366.5</v>
      </c>
      <c r="AI65" s="62">
        <f t="shared" si="3"/>
        <v>2946.6000000000004</v>
      </c>
      <c r="AJ65" s="62">
        <v>0</v>
      </c>
      <c r="AK65" s="62">
        <v>0</v>
      </c>
      <c r="AL65" s="60"/>
      <c r="AM65" s="60"/>
      <c r="AN65" s="60"/>
      <c r="AO65" s="62">
        <v>0</v>
      </c>
      <c r="AP65" s="11">
        <f t="shared" si="12"/>
        <v>291958.32</v>
      </c>
    </row>
    <row r="66" spans="1:42" s="2" customFormat="1" x14ac:dyDescent="0.2">
      <c r="A66" s="51">
        <f t="shared" si="13"/>
        <v>63</v>
      </c>
      <c r="B66" s="52">
        <v>11</v>
      </c>
      <c r="C66" s="52" t="s">
        <v>217</v>
      </c>
      <c r="D66" s="52">
        <v>251</v>
      </c>
      <c r="E66" s="52">
        <v>373</v>
      </c>
      <c r="F66" s="52">
        <v>4</v>
      </c>
      <c r="G66" s="53" t="s">
        <v>76</v>
      </c>
      <c r="H66" s="102">
        <v>43620</v>
      </c>
      <c r="I66" s="55">
        <f t="shared" si="4"/>
        <v>1</v>
      </c>
      <c r="J66" s="64">
        <v>11</v>
      </c>
      <c r="K66" s="64">
        <v>8</v>
      </c>
      <c r="L66" s="58" t="s">
        <v>215</v>
      </c>
      <c r="M66" s="59" t="s">
        <v>264</v>
      </c>
      <c r="N66" s="56" t="s">
        <v>265</v>
      </c>
      <c r="O66" s="56" t="s">
        <v>265</v>
      </c>
      <c r="P66" s="56">
        <v>123.22</v>
      </c>
      <c r="Q66" s="67">
        <v>14733</v>
      </c>
      <c r="R66" s="60">
        <v>0</v>
      </c>
      <c r="S66" s="60">
        <f t="shared" si="5"/>
        <v>14733</v>
      </c>
      <c r="T66" s="69">
        <v>1093</v>
      </c>
      <c r="U66" s="63">
        <v>679</v>
      </c>
      <c r="V66" s="62">
        <f t="shared" si="14"/>
        <v>0</v>
      </c>
      <c r="W66" s="60">
        <f t="shared" si="0"/>
        <v>2578.2749999999996</v>
      </c>
      <c r="X66" s="60">
        <f t="shared" si="6"/>
        <v>441.99</v>
      </c>
      <c r="Y66" s="60">
        <f t="shared" si="7"/>
        <v>1399.635</v>
      </c>
      <c r="Z66" s="60">
        <f t="shared" si="8"/>
        <v>294.66000000000003</v>
      </c>
      <c r="AA66" s="62">
        <v>0</v>
      </c>
      <c r="AB66" s="62">
        <v>0</v>
      </c>
      <c r="AC66" s="62">
        <v>0</v>
      </c>
      <c r="AD66" s="60">
        <f t="shared" si="9"/>
        <v>21219.56</v>
      </c>
      <c r="AE66" s="60">
        <f t="shared" si="10"/>
        <v>254634.72000000003</v>
      </c>
      <c r="AF66" s="60">
        <f t="shared" si="1"/>
        <v>24555</v>
      </c>
      <c r="AG66" s="60">
        <f t="shared" si="11"/>
        <v>2455.5</v>
      </c>
      <c r="AH66" s="60">
        <f t="shared" si="2"/>
        <v>7366.5</v>
      </c>
      <c r="AI66" s="62">
        <f t="shared" si="3"/>
        <v>2946.6000000000004</v>
      </c>
      <c r="AJ66" s="62">
        <v>0</v>
      </c>
      <c r="AK66" s="62">
        <v>0</v>
      </c>
      <c r="AL66" s="60"/>
      <c r="AM66" s="60"/>
      <c r="AN66" s="60"/>
      <c r="AO66" s="62">
        <v>0</v>
      </c>
      <c r="AP66" s="11">
        <f t="shared" si="12"/>
        <v>291958.32</v>
      </c>
    </row>
    <row r="67" spans="1:42" s="2" customFormat="1" x14ac:dyDescent="0.2">
      <c r="A67" s="51">
        <f t="shared" si="13"/>
        <v>64</v>
      </c>
      <c r="B67" s="52">
        <v>11</v>
      </c>
      <c r="C67" s="52" t="s">
        <v>217</v>
      </c>
      <c r="D67" s="52">
        <v>251</v>
      </c>
      <c r="E67" s="52">
        <v>373</v>
      </c>
      <c r="F67" s="52">
        <v>4</v>
      </c>
      <c r="G67" s="53" t="s">
        <v>77</v>
      </c>
      <c r="H67" s="102">
        <v>43739</v>
      </c>
      <c r="I67" s="55">
        <f t="shared" si="4"/>
        <v>1</v>
      </c>
      <c r="J67" s="64">
        <v>11</v>
      </c>
      <c r="K67" s="64">
        <v>8</v>
      </c>
      <c r="L67" s="63" t="s">
        <v>215</v>
      </c>
      <c r="M67" s="65" t="s">
        <v>264</v>
      </c>
      <c r="N67" s="66" t="s">
        <v>265</v>
      </c>
      <c r="O67" s="66" t="s">
        <v>265</v>
      </c>
      <c r="P67" s="56">
        <v>123.22</v>
      </c>
      <c r="Q67" s="67">
        <v>14733</v>
      </c>
      <c r="R67" s="60">
        <v>0</v>
      </c>
      <c r="S67" s="60">
        <f t="shared" si="5"/>
        <v>14733</v>
      </c>
      <c r="T67" s="68">
        <v>1093</v>
      </c>
      <c r="U67" s="63">
        <v>679</v>
      </c>
      <c r="V67" s="62">
        <f t="shared" si="14"/>
        <v>0</v>
      </c>
      <c r="W67" s="60">
        <f t="shared" si="0"/>
        <v>2578.2749999999996</v>
      </c>
      <c r="X67" s="60">
        <f t="shared" si="6"/>
        <v>441.99</v>
      </c>
      <c r="Y67" s="60">
        <f t="shared" si="7"/>
        <v>1399.635</v>
      </c>
      <c r="Z67" s="60">
        <f t="shared" si="8"/>
        <v>294.66000000000003</v>
      </c>
      <c r="AA67" s="62">
        <v>0</v>
      </c>
      <c r="AB67" s="62">
        <v>0</v>
      </c>
      <c r="AC67" s="62">
        <v>0</v>
      </c>
      <c r="AD67" s="60">
        <f t="shared" si="9"/>
        <v>21219.56</v>
      </c>
      <c r="AE67" s="60">
        <f t="shared" si="10"/>
        <v>254634.72000000003</v>
      </c>
      <c r="AF67" s="60">
        <f t="shared" si="1"/>
        <v>24555</v>
      </c>
      <c r="AG67" s="60">
        <f t="shared" si="11"/>
        <v>2455.5</v>
      </c>
      <c r="AH67" s="60">
        <f t="shared" si="2"/>
        <v>7366.5</v>
      </c>
      <c r="AI67" s="62">
        <f t="shared" si="3"/>
        <v>2946.6000000000004</v>
      </c>
      <c r="AJ67" s="62">
        <v>0</v>
      </c>
      <c r="AK67" s="62">
        <v>0</v>
      </c>
      <c r="AL67" s="60"/>
      <c r="AM67" s="60"/>
      <c r="AN67" s="60"/>
      <c r="AO67" s="62">
        <v>0</v>
      </c>
      <c r="AP67" s="11">
        <f t="shared" si="12"/>
        <v>291958.32</v>
      </c>
    </row>
    <row r="68" spans="1:42" s="2" customFormat="1" x14ac:dyDescent="0.2">
      <c r="A68" s="51">
        <f t="shared" si="13"/>
        <v>65</v>
      </c>
      <c r="B68" s="52">
        <v>11</v>
      </c>
      <c r="C68" s="52" t="s">
        <v>217</v>
      </c>
      <c r="D68" s="52">
        <v>251</v>
      </c>
      <c r="E68" s="52">
        <v>373</v>
      </c>
      <c r="F68" s="52">
        <v>4</v>
      </c>
      <c r="G68" s="53" t="s">
        <v>328</v>
      </c>
      <c r="H68" s="104">
        <v>43865</v>
      </c>
      <c r="I68" s="55">
        <f t="shared" si="4"/>
        <v>0</v>
      </c>
      <c r="J68" s="64">
        <v>11</v>
      </c>
      <c r="K68" s="64">
        <v>8</v>
      </c>
      <c r="L68" s="63" t="s">
        <v>215</v>
      </c>
      <c r="M68" s="65" t="s">
        <v>266</v>
      </c>
      <c r="N68" s="66" t="s">
        <v>265</v>
      </c>
      <c r="O68" s="66" t="s">
        <v>265</v>
      </c>
      <c r="P68" s="56">
        <v>123.22</v>
      </c>
      <c r="Q68" s="67">
        <v>14733</v>
      </c>
      <c r="R68" s="60">
        <v>0</v>
      </c>
      <c r="S68" s="60">
        <f t="shared" si="5"/>
        <v>14733</v>
      </c>
      <c r="T68" s="69">
        <v>1093</v>
      </c>
      <c r="U68" s="63">
        <v>679</v>
      </c>
      <c r="V68" s="62">
        <f t="shared" si="14"/>
        <v>0</v>
      </c>
      <c r="W68" s="60">
        <f t="shared" ref="W68:W131" si="15">+S68*17.5%</f>
        <v>2578.2749999999996</v>
      </c>
      <c r="X68" s="60">
        <f t="shared" si="6"/>
        <v>441.99</v>
      </c>
      <c r="Y68" s="60">
        <f t="shared" si="7"/>
        <v>1399.635</v>
      </c>
      <c r="Z68" s="60">
        <f t="shared" si="8"/>
        <v>294.66000000000003</v>
      </c>
      <c r="AA68" s="62">
        <v>0</v>
      </c>
      <c r="AB68" s="62">
        <v>0</v>
      </c>
      <c r="AC68" s="62">
        <v>0</v>
      </c>
      <c r="AD68" s="60">
        <f t="shared" si="9"/>
        <v>21219.56</v>
      </c>
      <c r="AE68" s="60">
        <f t="shared" si="10"/>
        <v>254634.72000000003</v>
      </c>
      <c r="AF68" s="60">
        <f t="shared" ref="AF68:AF131" si="16">+Q68/30*(50)</f>
        <v>24555</v>
      </c>
      <c r="AG68" s="60">
        <f t="shared" si="11"/>
        <v>2455.5</v>
      </c>
      <c r="AH68" s="60">
        <f t="shared" ref="AH68:AH131" si="17">S68/2</f>
        <v>7366.5</v>
      </c>
      <c r="AI68" s="62">
        <f t="shared" ref="AI68:AI131" si="18">+Q68/30*6</f>
        <v>2946.6000000000004</v>
      </c>
      <c r="AJ68" s="62">
        <v>0</v>
      </c>
      <c r="AK68" s="62">
        <v>0</v>
      </c>
      <c r="AL68" s="60"/>
      <c r="AM68" s="60"/>
      <c r="AN68" s="60"/>
      <c r="AO68" s="62">
        <v>0</v>
      </c>
      <c r="AP68" s="11">
        <f t="shared" si="12"/>
        <v>291958.32</v>
      </c>
    </row>
    <row r="69" spans="1:42" s="2" customFormat="1" x14ac:dyDescent="0.2">
      <c r="A69" s="51">
        <f t="shared" si="13"/>
        <v>66</v>
      </c>
      <c r="B69" s="52">
        <v>11</v>
      </c>
      <c r="C69" s="52" t="s">
        <v>217</v>
      </c>
      <c r="D69" s="52">
        <v>251</v>
      </c>
      <c r="E69" s="52">
        <v>373</v>
      </c>
      <c r="F69" s="52">
        <v>4</v>
      </c>
      <c r="G69" s="53" t="s">
        <v>29</v>
      </c>
      <c r="H69" s="102"/>
      <c r="I69" s="55">
        <f t="shared" ref="I69:I128" si="19">IF(H69="",0,2020-YEAR(H69))</f>
        <v>0</v>
      </c>
      <c r="J69" s="64">
        <v>11</v>
      </c>
      <c r="K69" s="64">
        <v>8</v>
      </c>
      <c r="L69" s="63" t="s">
        <v>215</v>
      </c>
      <c r="M69" s="65" t="s">
        <v>266</v>
      </c>
      <c r="N69" s="66" t="s">
        <v>265</v>
      </c>
      <c r="O69" s="66" t="s">
        <v>265</v>
      </c>
      <c r="P69" s="56">
        <v>123.22</v>
      </c>
      <c r="Q69" s="67">
        <v>14733</v>
      </c>
      <c r="R69" s="60">
        <v>0</v>
      </c>
      <c r="S69" s="60">
        <f t="shared" ref="S69:S128" si="20">+Q69+R69</f>
        <v>14733</v>
      </c>
      <c r="T69" s="69">
        <v>1093</v>
      </c>
      <c r="U69" s="63">
        <v>679</v>
      </c>
      <c r="V69" s="62">
        <f t="shared" si="14"/>
        <v>0</v>
      </c>
      <c r="W69" s="60">
        <f t="shared" si="15"/>
        <v>2578.2749999999996</v>
      </c>
      <c r="X69" s="60">
        <f t="shared" ref="X69:X128" si="21">+S69*3%</f>
        <v>441.99</v>
      </c>
      <c r="Y69" s="60">
        <f t="shared" ref="Y69:Y128" si="22">S69*9.5%</f>
        <v>1399.635</v>
      </c>
      <c r="Z69" s="60">
        <f t="shared" ref="Z69:Z128" si="23">+S69*2%</f>
        <v>294.66000000000003</v>
      </c>
      <c r="AA69" s="62">
        <v>0</v>
      </c>
      <c r="AB69" s="62">
        <v>0</v>
      </c>
      <c r="AC69" s="62">
        <v>0</v>
      </c>
      <c r="AD69" s="60">
        <f t="shared" ref="AD69:AD128" si="24">SUM(S69:AC69)</f>
        <v>21219.56</v>
      </c>
      <c r="AE69" s="60">
        <f t="shared" ref="AE69:AE128" si="25">+AD69*12</f>
        <v>254634.72000000003</v>
      </c>
      <c r="AF69" s="60">
        <f t="shared" si="16"/>
        <v>24555</v>
      </c>
      <c r="AG69" s="60">
        <f t="shared" ref="AG69:AG128" si="26">+Q69/30*20*0.25</f>
        <v>2455.5</v>
      </c>
      <c r="AH69" s="60">
        <f t="shared" si="17"/>
        <v>7366.5</v>
      </c>
      <c r="AI69" s="62">
        <f t="shared" si="18"/>
        <v>2946.6000000000004</v>
      </c>
      <c r="AJ69" s="62">
        <v>0</v>
      </c>
      <c r="AK69" s="62">
        <v>0</v>
      </c>
      <c r="AL69" s="60"/>
      <c r="AM69" s="60"/>
      <c r="AN69" s="60"/>
      <c r="AO69" s="62">
        <v>0</v>
      </c>
      <c r="AP69" s="11">
        <f t="shared" ref="AP69:AP128" si="27">+AE69+AF69+AG69+AH69+AI69+AJ69+AK69+AO69</f>
        <v>291958.32</v>
      </c>
    </row>
    <row r="70" spans="1:42" x14ac:dyDescent="0.2">
      <c r="A70" s="51">
        <f t="shared" ref="A70:A133" si="28">+A69+1</f>
        <v>67</v>
      </c>
      <c r="B70" s="52">
        <v>11</v>
      </c>
      <c r="C70" s="52" t="s">
        <v>217</v>
      </c>
      <c r="D70" s="52">
        <v>251</v>
      </c>
      <c r="E70" s="52">
        <v>373</v>
      </c>
      <c r="F70" s="52">
        <v>2</v>
      </c>
      <c r="G70" s="53" t="s">
        <v>78</v>
      </c>
      <c r="H70" s="102">
        <v>39160</v>
      </c>
      <c r="I70" s="55">
        <f t="shared" si="19"/>
        <v>13</v>
      </c>
      <c r="J70" s="64">
        <v>11</v>
      </c>
      <c r="K70" s="64">
        <v>8</v>
      </c>
      <c r="L70" s="63" t="s">
        <v>215</v>
      </c>
      <c r="M70" s="53" t="s">
        <v>267</v>
      </c>
      <c r="N70" s="66" t="s">
        <v>265</v>
      </c>
      <c r="O70" s="66" t="s">
        <v>265</v>
      </c>
      <c r="P70" s="56">
        <v>123.22</v>
      </c>
      <c r="Q70" s="67">
        <v>14733</v>
      </c>
      <c r="R70" s="60">
        <v>0</v>
      </c>
      <c r="S70" s="60">
        <f t="shared" si="20"/>
        <v>14733</v>
      </c>
      <c r="T70" s="69">
        <v>1093</v>
      </c>
      <c r="U70" s="63">
        <v>679</v>
      </c>
      <c r="V70" s="62">
        <f t="shared" ref="V70:V128" si="29">IF(I70&gt;=5,(21.637%*I70)*P70,0)</f>
        <v>346.59444820000004</v>
      </c>
      <c r="W70" s="60">
        <f t="shared" si="15"/>
        <v>2578.2749999999996</v>
      </c>
      <c r="X70" s="60">
        <f t="shared" si="21"/>
        <v>441.99</v>
      </c>
      <c r="Y70" s="60">
        <f t="shared" si="22"/>
        <v>1399.635</v>
      </c>
      <c r="Z70" s="60">
        <f t="shared" si="23"/>
        <v>294.66000000000003</v>
      </c>
      <c r="AA70" s="62">
        <v>0</v>
      </c>
      <c r="AB70" s="62">
        <v>0</v>
      </c>
      <c r="AC70" s="62">
        <v>0</v>
      </c>
      <c r="AD70" s="60">
        <f t="shared" si="24"/>
        <v>21566.154448199999</v>
      </c>
      <c r="AE70" s="60">
        <f t="shared" si="25"/>
        <v>258793.85337839997</v>
      </c>
      <c r="AF70" s="60">
        <f t="shared" si="16"/>
        <v>24555</v>
      </c>
      <c r="AG70" s="60">
        <f t="shared" si="26"/>
        <v>2455.5</v>
      </c>
      <c r="AH70" s="60">
        <f t="shared" si="17"/>
        <v>7366.5</v>
      </c>
      <c r="AI70" s="62">
        <f t="shared" si="18"/>
        <v>2946.6000000000004</v>
      </c>
      <c r="AJ70" s="62">
        <v>0</v>
      </c>
      <c r="AK70" s="62">
        <v>0</v>
      </c>
      <c r="AL70" s="60"/>
      <c r="AM70" s="60"/>
      <c r="AN70" s="60"/>
      <c r="AO70" s="62">
        <v>0</v>
      </c>
      <c r="AP70" s="11">
        <f t="shared" si="27"/>
        <v>296117.45337839995</v>
      </c>
    </row>
    <row r="71" spans="1:42" x14ac:dyDescent="0.2">
      <c r="A71" s="51">
        <f t="shared" si="28"/>
        <v>68</v>
      </c>
      <c r="B71" s="52">
        <v>11</v>
      </c>
      <c r="C71" s="52" t="s">
        <v>217</v>
      </c>
      <c r="D71" s="52">
        <v>251</v>
      </c>
      <c r="E71" s="52">
        <v>373</v>
      </c>
      <c r="F71" s="52">
        <v>4</v>
      </c>
      <c r="G71" s="53" t="s">
        <v>79</v>
      </c>
      <c r="H71" s="102">
        <v>33178</v>
      </c>
      <c r="I71" s="55">
        <f t="shared" si="19"/>
        <v>30</v>
      </c>
      <c r="J71" s="64">
        <v>13</v>
      </c>
      <c r="K71" s="64">
        <v>8</v>
      </c>
      <c r="L71" s="63" t="s">
        <v>215</v>
      </c>
      <c r="M71" s="65" t="s">
        <v>268</v>
      </c>
      <c r="N71" s="66" t="s">
        <v>240</v>
      </c>
      <c r="O71" s="66" t="s">
        <v>240</v>
      </c>
      <c r="P71" s="56">
        <v>123.22</v>
      </c>
      <c r="Q71" s="69">
        <v>16246</v>
      </c>
      <c r="R71" s="60">
        <v>0</v>
      </c>
      <c r="S71" s="60">
        <f t="shared" si="20"/>
        <v>16246</v>
      </c>
      <c r="T71" s="68">
        <v>1128</v>
      </c>
      <c r="U71" s="63">
        <v>703</v>
      </c>
      <c r="V71" s="62">
        <f t="shared" si="29"/>
        <v>799.83334200000002</v>
      </c>
      <c r="W71" s="60">
        <f t="shared" si="15"/>
        <v>2843.0499999999997</v>
      </c>
      <c r="X71" s="60">
        <f t="shared" si="21"/>
        <v>487.38</v>
      </c>
      <c r="Y71" s="60">
        <f t="shared" si="22"/>
        <v>1543.3700000000001</v>
      </c>
      <c r="Z71" s="60">
        <f t="shared" si="23"/>
        <v>324.92</v>
      </c>
      <c r="AA71" s="62">
        <v>0</v>
      </c>
      <c r="AB71" s="62">
        <v>0</v>
      </c>
      <c r="AC71" s="62">
        <v>0</v>
      </c>
      <c r="AD71" s="60">
        <f t="shared" si="24"/>
        <v>24075.553341999999</v>
      </c>
      <c r="AE71" s="60">
        <f t="shared" si="25"/>
        <v>288906.64010399999</v>
      </c>
      <c r="AF71" s="60">
        <f t="shared" si="16"/>
        <v>27076.666666666664</v>
      </c>
      <c r="AG71" s="60">
        <f t="shared" si="26"/>
        <v>2707.6666666666665</v>
      </c>
      <c r="AH71" s="60">
        <f t="shared" si="17"/>
        <v>8123</v>
      </c>
      <c r="AI71" s="62">
        <f t="shared" si="18"/>
        <v>3249.2</v>
      </c>
      <c r="AJ71" s="62">
        <v>0</v>
      </c>
      <c r="AK71" s="62">
        <v>0</v>
      </c>
      <c r="AL71" s="60"/>
      <c r="AM71" s="60"/>
      <c r="AN71" s="60"/>
      <c r="AO71" s="62">
        <v>0</v>
      </c>
      <c r="AP71" s="11">
        <f t="shared" si="27"/>
        <v>330063.17343733337</v>
      </c>
    </row>
    <row r="72" spans="1:42" x14ac:dyDescent="0.2">
      <c r="A72" s="51">
        <f t="shared" si="28"/>
        <v>69</v>
      </c>
      <c r="B72" s="52">
        <v>11</v>
      </c>
      <c r="C72" s="52" t="s">
        <v>217</v>
      </c>
      <c r="D72" s="52">
        <v>251</v>
      </c>
      <c r="E72" s="52">
        <v>373</v>
      </c>
      <c r="F72" s="52">
        <v>4</v>
      </c>
      <c r="G72" s="53" t="s">
        <v>80</v>
      </c>
      <c r="H72" s="104">
        <v>42760</v>
      </c>
      <c r="I72" s="55">
        <f t="shared" si="19"/>
        <v>3</v>
      </c>
      <c r="J72" s="64">
        <v>11</v>
      </c>
      <c r="K72" s="64">
        <v>8</v>
      </c>
      <c r="L72" s="63" t="s">
        <v>215</v>
      </c>
      <c r="M72" s="65" t="s">
        <v>261</v>
      </c>
      <c r="N72" s="63" t="s">
        <v>269</v>
      </c>
      <c r="O72" s="63" t="s">
        <v>269</v>
      </c>
      <c r="P72" s="56">
        <v>123.22</v>
      </c>
      <c r="Q72" s="67">
        <v>14733</v>
      </c>
      <c r="R72" s="60">
        <v>0</v>
      </c>
      <c r="S72" s="60">
        <f t="shared" si="20"/>
        <v>14733</v>
      </c>
      <c r="T72" s="69">
        <v>1093</v>
      </c>
      <c r="U72" s="63">
        <v>679</v>
      </c>
      <c r="V72" s="62">
        <f t="shared" si="29"/>
        <v>0</v>
      </c>
      <c r="W72" s="60">
        <f t="shared" si="15"/>
        <v>2578.2749999999996</v>
      </c>
      <c r="X72" s="60">
        <f t="shared" si="21"/>
        <v>441.99</v>
      </c>
      <c r="Y72" s="60">
        <f t="shared" si="22"/>
        <v>1399.635</v>
      </c>
      <c r="Z72" s="60">
        <f t="shared" si="23"/>
        <v>294.66000000000003</v>
      </c>
      <c r="AA72" s="62">
        <v>0</v>
      </c>
      <c r="AB72" s="62">
        <v>0</v>
      </c>
      <c r="AC72" s="62">
        <v>0</v>
      </c>
      <c r="AD72" s="60">
        <f t="shared" si="24"/>
        <v>21219.56</v>
      </c>
      <c r="AE72" s="60">
        <f t="shared" si="25"/>
        <v>254634.72000000003</v>
      </c>
      <c r="AF72" s="60">
        <f t="shared" si="16"/>
        <v>24555</v>
      </c>
      <c r="AG72" s="60">
        <f t="shared" si="26"/>
        <v>2455.5</v>
      </c>
      <c r="AH72" s="60">
        <f t="shared" si="17"/>
        <v>7366.5</v>
      </c>
      <c r="AI72" s="62">
        <f t="shared" si="18"/>
        <v>2946.6000000000004</v>
      </c>
      <c r="AJ72" s="62">
        <v>0</v>
      </c>
      <c r="AK72" s="62">
        <v>0</v>
      </c>
      <c r="AL72" s="60"/>
      <c r="AM72" s="60"/>
      <c r="AN72" s="60"/>
      <c r="AO72" s="62">
        <v>0</v>
      </c>
      <c r="AP72" s="11">
        <f t="shared" si="27"/>
        <v>291958.32</v>
      </c>
    </row>
    <row r="73" spans="1:42" x14ac:dyDescent="0.2">
      <c r="A73" s="51">
        <f t="shared" si="28"/>
        <v>70</v>
      </c>
      <c r="B73" s="52">
        <v>11</v>
      </c>
      <c r="C73" s="52" t="s">
        <v>217</v>
      </c>
      <c r="D73" s="52">
        <v>251</v>
      </c>
      <c r="E73" s="52">
        <v>373</v>
      </c>
      <c r="F73" s="52">
        <v>1</v>
      </c>
      <c r="G73" s="53" t="s">
        <v>81</v>
      </c>
      <c r="H73" s="102">
        <v>43440</v>
      </c>
      <c r="I73" s="55">
        <f t="shared" si="19"/>
        <v>2</v>
      </c>
      <c r="J73" s="64">
        <v>13</v>
      </c>
      <c r="K73" s="64">
        <v>8</v>
      </c>
      <c r="L73" s="63" t="s">
        <v>215</v>
      </c>
      <c r="M73" s="65" t="s">
        <v>270</v>
      </c>
      <c r="N73" s="66" t="s">
        <v>230</v>
      </c>
      <c r="O73" s="66" t="s">
        <v>230</v>
      </c>
      <c r="P73" s="56">
        <v>123.22</v>
      </c>
      <c r="Q73" s="72">
        <v>16246</v>
      </c>
      <c r="R73" s="60">
        <v>0</v>
      </c>
      <c r="S73" s="60">
        <f t="shared" si="20"/>
        <v>16246</v>
      </c>
      <c r="T73" s="68">
        <v>1128</v>
      </c>
      <c r="U73" s="63">
        <v>703</v>
      </c>
      <c r="V73" s="62">
        <f t="shared" si="29"/>
        <v>0</v>
      </c>
      <c r="W73" s="60">
        <f t="shared" si="15"/>
        <v>2843.0499999999997</v>
      </c>
      <c r="X73" s="60">
        <f t="shared" si="21"/>
        <v>487.38</v>
      </c>
      <c r="Y73" s="60">
        <f t="shared" si="22"/>
        <v>1543.3700000000001</v>
      </c>
      <c r="Z73" s="60">
        <f t="shared" si="23"/>
        <v>324.92</v>
      </c>
      <c r="AA73" s="62">
        <v>0</v>
      </c>
      <c r="AB73" s="62">
        <v>0</v>
      </c>
      <c r="AC73" s="62">
        <v>0</v>
      </c>
      <c r="AD73" s="60">
        <f t="shared" si="24"/>
        <v>23275.719999999998</v>
      </c>
      <c r="AE73" s="60">
        <f t="shared" si="25"/>
        <v>279308.63999999996</v>
      </c>
      <c r="AF73" s="60">
        <f t="shared" si="16"/>
        <v>27076.666666666664</v>
      </c>
      <c r="AG73" s="60">
        <f t="shared" si="26"/>
        <v>2707.6666666666665</v>
      </c>
      <c r="AH73" s="60">
        <f t="shared" si="17"/>
        <v>8123</v>
      </c>
      <c r="AI73" s="62">
        <f t="shared" si="18"/>
        <v>3249.2</v>
      </c>
      <c r="AJ73" s="62">
        <v>0</v>
      </c>
      <c r="AK73" s="62">
        <v>0</v>
      </c>
      <c r="AL73" s="60"/>
      <c r="AM73" s="60"/>
      <c r="AN73" s="60"/>
      <c r="AO73" s="62">
        <v>0</v>
      </c>
      <c r="AP73" s="11">
        <f t="shared" si="27"/>
        <v>320465.17333333334</v>
      </c>
    </row>
    <row r="74" spans="1:42" x14ac:dyDescent="0.2">
      <c r="A74" s="51">
        <f t="shared" si="28"/>
        <v>71</v>
      </c>
      <c r="B74" s="52">
        <v>11</v>
      </c>
      <c r="C74" s="52" t="s">
        <v>217</v>
      </c>
      <c r="D74" s="52">
        <v>251</v>
      </c>
      <c r="E74" s="52">
        <v>373</v>
      </c>
      <c r="F74" s="52">
        <v>1</v>
      </c>
      <c r="G74" s="53" t="s">
        <v>82</v>
      </c>
      <c r="H74" s="102">
        <v>34032</v>
      </c>
      <c r="I74" s="55">
        <f t="shared" si="19"/>
        <v>27</v>
      </c>
      <c r="J74" s="64">
        <v>5</v>
      </c>
      <c r="K74" s="64">
        <v>8</v>
      </c>
      <c r="L74" s="63" t="s">
        <v>215</v>
      </c>
      <c r="M74" s="65" t="s">
        <v>271</v>
      </c>
      <c r="N74" s="66" t="s">
        <v>272</v>
      </c>
      <c r="O74" s="66" t="s">
        <v>272</v>
      </c>
      <c r="P74" s="56">
        <v>123.22</v>
      </c>
      <c r="Q74" s="67">
        <v>11597</v>
      </c>
      <c r="R74" s="60">
        <v>0</v>
      </c>
      <c r="S74" s="60">
        <f t="shared" si="20"/>
        <v>11597</v>
      </c>
      <c r="T74" s="69">
        <v>815</v>
      </c>
      <c r="U74" s="63">
        <v>496</v>
      </c>
      <c r="V74" s="62">
        <f t="shared" si="29"/>
        <v>719.85000779999996</v>
      </c>
      <c r="W74" s="60">
        <f t="shared" si="15"/>
        <v>2029.4749999999999</v>
      </c>
      <c r="X74" s="60">
        <f t="shared" si="21"/>
        <v>347.90999999999997</v>
      </c>
      <c r="Y74" s="60">
        <f t="shared" si="22"/>
        <v>1101.7149999999999</v>
      </c>
      <c r="Z74" s="60">
        <f t="shared" si="23"/>
        <v>231.94</v>
      </c>
      <c r="AA74" s="62">
        <v>0</v>
      </c>
      <c r="AB74" s="62">
        <v>0</v>
      </c>
      <c r="AC74" s="62">
        <v>0</v>
      </c>
      <c r="AD74" s="60">
        <f t="shared" si="24"/>
        <v>17338.890007799997</v>
      </c>
      <c r="AE74" s="60">
        <f t="shared" si="25"/>
        <v>208066.68009359995</v>
      </c>
      <c r="AF74" s="60">
        <f t="shared" si="16"/>
        <v>19328.333333333332</v>
      </c>
      <c r="AG74" s="60">
        <f t="shared" si="26"/>
        <v>1932.8333333333333</v>
      </c>
      <c r="AH74" s="60">
        <f t="shared" si="17"/>
        <v>5798.5</v>
      </c>
      <c r="AI74" s="62">
        <f t="shared" si="18"/>
        <v>2319.4</v>
      </c>
      <c r="AJ74" s="62">
        <v>0</v>
      </c>
      <c r="AK74" s="62">
        <v>0</v>
      </c>
      <c r="AL74" s="60"/>
      <c r="AM74" s="60"/>
      <c r="AN74" s="60"/>
      <c r="AO74" s="62">
        <v>0</v>
      </c>
      <c r="AP74" s="11">
        <f t="shared" si="27"/>
        <v>237445.74676026663</v>
      </c>
    </row>
    <row r="75" spans="1:42" x14ac:dyDescent="0.2">
      <c r="A75" s="51">
        <f t="shared" si="28"/>
        <v>72</v>
      </c>
      <c r="B75" s="52">
        <v>11</v>
      </c>
      <c r="C75" s="52" t="s">
        <v>217</v>
      </c>
      <c r="D75" s="52">
        <v>251</v>
      </c>
      <c r="E75" s="52">
        <v>373</v>
      </c>
      <c r="F75" s="52">
        <v>1</v>
      </c>
      <c r="G75" s="53" t="s">
        <v>83</v>
      </c>
      <c r="H75" s="102">
        <v>36989</v>
      </c>
      <c r="I75" s="55">
        <f t="shared" si="19"/>
        <v>19</v>
      </c>
      <c r="J75" s="64">
        <v>5</v>
      </c>
      <c r="K75" s="64">
        <v>8</v>
      </c>
      <c r="L75" s="63" t="s">
        <v>216</v>
      </c>
      <c r="M75" s="65" t="s">
        <v>271</v>
      </c>
      <c r="N75" s="66" t="s">
        <v>272</v>
      </c>
      <c r="O75" s="66" t="s">
        <v>272</v>
      </c>
      <c r="P75" s="56">
        <v>123.22</v>
      </c>
      <c r="Q75" s="67">
        <v>11597</v>
      </c>
      <c r="R75" s="60">
        <v>0</v>
      </c>
      <c r="S75" s="60">
        <f t="shared" si="20"/>
        <v>11597</v>
      </c>
      <c r="T75" s="69">
        <v>815</v>
      </c>
      <c r="U75" s="63">
        <v>496</v>
      </c>
      <c r="V75" s="62">
        <f t="shared" si="29"/>
        <v>506.56111660000005</v>
      </c>
      <c r="W75" s="60">
        <f t="shared" si="15"/>
        <v>2029.4749999999999</v>
      </c>
      <c r="X75" s="60">
        <f t="shared" si="21"/>
        <v>347.90999999999997</v>
      </c>
      <c r="Y75" s="60">
        <f t="shared" si="22"/>
        <v>1101.7149999999999</v>
      </c>
      <c r="Z75" s="60">
        <f t="shared" si="23"/>
        <v>231.94</v>
      </c>
      <c r="AA75" s="62">
        <v>0</v>
      </c>
      <c r="AB75" s="62">
        <v>0</v>
      </c>
      <c r="AC75" s="62">
        <v>0</v>
      </c>
      <c r="AD75" s="60">
        <f t="shared" si="24"/>
        <v>17125.601116599999</v>
      </c>
      <c r="AE75" s="60">
        <f t="shared" si="25"/>
        <v>205507.2133992</v>
      </c>
      <c r="AF75" s="60">
        <f t="shared" si="16"/>
        <v>19328.333333333332</v>
      </c>
      <c r="AG75" s="60">
        <f t="shared" si="26"/>
        <v>1932.8333333333333</v>
      </c>
      <c r="AH75" s="60">
        <f t="shared" si="17"/>
        <v>5798.5</v>
      </c>
      <c r="AI75" s="62">
        <f t="shared" si="18"/>
        <v>2319.4</v>
      </c>
      <c r="AJ75" s="62">
        <v>0</v>
      </c>
      <c r="AK75" s="62">
        <v>0</v>
      </c>
      <c r="AL75" s="60"/>
      <c r="AM75" s="60"/>
      <c r="AN75" s="60"/>
      <c r="AO75" s="62">
        <v>0</v>
      </c>
      <c r="AP75" s="11">
        <f t="shared" si="27"/>
        <v>234886.28006586668</v>
      </c>
    </row>
    <row r="76" spans="1:42" x14ac:dyDescent="0.2">
      <c r="A76" s="51">
        <f t="shared" si="28"/>
        <v>73</v>
      </c>
      <c r="B76" s="52">
        <v>11</v>
      </c>
      <c r="C76" s="52" t="s">
        <v>217</v>
      </c>
      <c r="D76" s="52">
        <v>251</v>
      </c>
      <c r="E76" s="52">
        <v>373</v>
      </c>
      <c r="F76" s="52">
        <v>1</v>
      </c>
      <c r="G76" s="53" t="s">
        <v>84</v>
      </c>
      <c r="H76" s="102">
        <v>36005</v>
      </c>
      <c r="I76" s="55">
        <f t="shared" si="19"/>
        <v>22</v>
      </c>
      <c r="J76" s="64">
        <v>5</v>
      </c>
      <c r="K76" s="64">
        <v>8</v>
      </c>
      <c r="L76" s="63" t="s">
        <v>216</v>
      </c>
      <c r="M76" s="65" t="s">
        <v>271</v>
      </c>
      <c r="N76" s="66" t="s">
        <v>272</v>
      </c>
      <c r="O76" s="66" t="s">
        <v>272</v>
      </c>
      <c r="P76" s="56">
        <v>123.22</v>
      </c>
      <c r="Q76" s="67">
        <v>11597</v>
      </c>
      <c r="R76" s="60">
        <v>0</v>
      </c>
      <c r="S76" s="60">
        <f t="shared" si="20"/>
        <v>11597</v>
      </c>
      <c r="T76" s="69">
        <v>815</v>
      </c>
      <c r="U76" s="63">
        <v>496</v>
      </c>
      <c r="V76" s="62">
        <f t="shared" si="29"/>
        <v>586.54445079999994</v>
      </c>
      <c r="W76" s="60">
        <f t="shared" si="15"/>
        <v>2029.4749999999999</v>
      </c>
      <c r="X76" s="60">
        <f t="shared" si="21"/>
        <v>347.90999999999997</v>
      </c>
      <c r="Y76" s="60">
        <f t="shared" si="22"/>
        <v>1101.7149999999999</v>
      </c>
      <c r="Z76" s="60">
        <f t="shared" si="23"/>
        <v>231.94</v>
      </c>
      <c r="AA76" s="62">
        <v>0</v>
      </c>
      <c r="AB76" s="62">
        <v>0</v>
      </c>
      <c r="AC76" s="62">
        <v>0</v>
      </c>
      <c r="AD76" s="60">
        <f t="shared" si="24"/>
        <v>17205.584450799997</v>
      </c>
      <c r="AE76" s="60">
        <f t="shared" si="25"/>
        <v>206467.01340959995</v>
      </c>
      <c r="AF76" s="60">
        <f t="shared" si="16"/>
        <v>19328.333333333332</v>
      </c>
      <c r="AG76" s="60">
        <f t="shared" si="26"/>
        <v>1932.8333333333333</v>
      </c>
      <c r="AH76" s="60">
        <f t="shared" si="17"/>
        <v>5798.5</v>
      </c>
      <c r="AI76" s="62">
        <f t="shared" si="18"/>
        <v>2319.4</v>
      </c>
      <c r="AJ76" s="62">
        <v>0</v>
      </c>
      <c r="AK76" s="62">
        <v>0</v>
      </c>
      <c r="AL76" s="60"/>
      <c r="AM76" s="60"/>
      <c r="AN76" s="60"/>
      <c r="AO76" s="62">
        <v>0</v>
      </c>
      <c r="AP76" s="11">
        <f t="shared" si="27"/>
        <v>235846.08007626663</v>
      </c>
    </row>
    <row r="77" spans="1:42" x14ac:dyDescent="0.2">
      <c r="A77" s="51">
        <f t="shared" si="28"/>
        <v>74</v>
      </c>
      <c r="B77" s="52">
        <v>11</v>
      </c>
      <c r="C77" s="52" t="s">
        <v>217</v>
      </c>
      <c r="D77" s="52">
        <v>251</v>
      </c>
      <c r="E77" s="52">
        <v>373</v>
      </c>
      <c r="F77" s="52">
        <v>1</v>
      </c>
      <c r="G77" s="53" t="s">
        <v>85</v>
      </c>
      <c r="H77" s="102">
        <v>37557</v>
      </c>
      <c r="I77" s="55">
        <f t="shared" si="19"/>
        <v>18</v>
      </c>
      <c r="J77" s="64">
        <v>5</v>
      </c>
      <c r="K77" s="64">
        <v>8</v>
      </c>
      <c r="L77" s="63" t="s">
        <v>216</v>
      </c>
      <c r="M77" s="65" t="s">
        <v>271</v>
      </c>
      <c r="N77" s="66" t="s">
        <v>272</v>
      </c>
      <c r="O77" s="66" t="s">
        <v>272</v>
      </c>
      <c r="P77" s="56">
        <v>123.22</v>
      </c>
      <c r="Q77" s="67">
        <v>11597</v>
      </c>
      <c r="R77" s="60">
        <v>0</v>
      </c>
      <c r="S77" s="60">
        <f t="shared" si="20"/>
        <v>11597</v>
      </c>
      <c r="T77" s="69">
        <v>815</v>
      </c>
      <c r="U77" s="63">
        <v>496</v>
      </c>
      <c r="V77" s="62">
        <f t="shared" si="29"/>
        <v>479.90000520000001</v>
      </c>
      <c r="W77" s="60">
        <f t="shared" si="15"/>
        <v>2029.4749999999999</v>
      </c>
      <c r="X77" s="60">
        <f t="shared" si="21"/>
        <v>347.90999999999997</v>
      </c>
      <c r="Y77" s="60">
        <f t="shared" si="22"/>
        <v>1101.7149999999999</v>
      </c>
      <c r="Z77" s="60">
        <f t="shared" si="23"/>
        <v>231.94</v>
      </c>
      <c r="AA77" s="62">
        <v>0</v>
      </c>
      <c r="AB77" s="62">
        <v>0</v>
      </c>
      <c r="AC77" s="62">
        <v>0</v>
      </c>
      <c r="AD77" s="60">
        <f t="shared" si="24"/>
        <v>17098.940005199998</v>
      </c>
      <c r="AE77" s="60">
        <f t="shared" si="25"/>
        <v>205187.28006239998</v>
      </c>
      <c r="AF77" s="60">
        <f t="shared" si="16"/>
        <v>19328.333333333332</v>
      </c>
      <c r="AG77" s="60">
        <f t="shared" si="26"/>
        <v>1932.8333333333333</v>
      </c>
      <c r="AH77" s="60">
        <f t="shared" si="17"/>
        <v>5798.5</v>
      </c>
      <c r="AI77" s="62">
        <f t="shared" si="18"/>
        <v>2319.4</v>
      </c>
      <c r="AJ77" s="62">
        <v>0</v>
      </c>
      <c r="AK77" s="62">
        <v>0</v>
      </c>
      <c r="AL77" s="60"/>
      <c r="AM77" s="60"/>
      <c r="AN77" s="60"/>
      <c r="AO77" s="62">
        <v>0</v>
      </c>
      <c r="AP77" s="11">
        <f t="shared" si="27"/>
        <v>234566.34672906666</v>
      </c>
    </row>
    <row r="78" spans="1:42" x14ac:dyDescent="0.2">
      <c r="A78" s="51">
        <f t="shared" si="28"/>
        <v>75</v>
      </c>
      <c r="B78" s="52">
        <v>11</v>
      </c>
      <c r="C78" s="52" t="s">
        <v>217</v>
      </c>
      <c r="D78" s="52">
        <v>251</v>
      </c>
      <c r="E78" s="52">
        <v>373</v>
      </c>
      <c r="F78" s="52">
        <v>1</v>
      </c>
      <c r="G78" s="53" t="s">
        <v>86</v>
      </c>
      <c r="H78" s="102">
        <v>37571</v>
      </c>
      <c r="I78" s="55">
        <f t="shared" si="19"/>
        <v>18</v>
      </c>
      <c r="J78" s="64">
        <v>5</v>
      </c>
      <c r="K78" s="64">
        <v>8</v>
      </c>
      <c r="L78" s="63" t="s">
        <v>216</v>
      </c>
      <c r="M78" s="65" t="s">
        <v>271</v>
      </c>
      <c r="N78" s="66" t="s">
        <v>272</v>
      </c>
      <c r="O78" s="66" t="s">
        <v>272</v>
      </c>
      <c r="P78" s="56">
        <v>123.22</v>
      </c>
      <c r="Q78" s="67">
        <v>11597</v>
      </c>
      <c r="R78" s="60">
        <v>0</v>
      </c>
      <c r="S78" s="60">
        <f t="shared" si="20"/>
        <v>11597</v>
      </c>
      <c r="T78" s="69">
        <v>815</v>
      </c>
      <c r="U78" s="63">
        <v>496</v>
      </c>
      <c r="V78" s="62">
        <f t="shared" si="29"/>
        <v>479.90000520000001</v>
      </c>
      <c r="W78" s="60">
        <f t="shared" si="15"/>
        <v>2029.4749999999999</v>
      </c>
      <c r="X78" s="60">
        <f t="shared" si="21"/>
        <v>347.90999999999997</v>
      </c>
      <c r="Y78" s="60">
        <f t="shared" si="22"/>
        <v>1101.7149999999999</v>
      </c>
      <c r="Z78" s="60">
        <f t="shared" si="23"/>
        <v>231.94</v>
      </c>
      <c r="AA78" s="62">
        <v>0</v>
      </c>
      <c r="AB78" s="62">
        <v>0</v>
      </c>
      <c r="AC78" s="62">
        <v>0</v>
      </c>
      <c r="AD78" s="60">
        <f t="shared" si="24"/>
        <v>17098.940005199998</v>
      </c>
      <c r="AE78" s="60">
        <f t="shared" si="25"/>
        <v>205187.28006239998</v>
      </c>
      <c r="AF78" s="60">
        <f t="shared" si="16"/>
        <v>19328.333333333332</v>
      </c>
      <c r="AG78" s="60">
        <f t="shared" si="26"/>
        <v>1932.8333333333333</v>
      </c>
      <c r="AH78" s="60">
        <f t="shared" si="17"/>
        <v>5798.5</v>
      </c>
      <c r="AI78" s="62">
        <f t="shared" si="18"/>
        <v>2319.4</v>
      </c>
      <c r="AJ78" s="62">
        <v>0</v>
      </c>
      <c r="AK78" s="62">
        <v>0</v>
      </c>
      <c r="AL78" s="60"/>
      <c r="AM78" s="60"/>
      <c r="AN78" s="60"/>
      <c r="AO78" s="62">
        <v>0</v>
      </c>
      <c r="AP78" s="11">
        <f t="shared" si="27"/>
        <v>234566.34672906666</v>
      </c>
    </row>
    <row r="79" spans="1:42" x14ac:dyDescent="0.2">
      <c r="A79" s="51">
        <f t="shared" si="28"/>
        <v>76</v>
      </c>
      <c r="B79" s="52">
        <v>11</v>
      </c>
      <c r="C79" s="52" t="s">
        <v>217</v>
      </c>
      <c r="D79" s="52">
        <v>251</v>
      </c>
      <c r="E79" s="52">
        <v>373</v>
      </c>
      <c r="F79" s="52">
        <v>1</v>
      </c>
      <c r="G79" s="53" t="s">
        <v>87</v>
      </c>
      <c r="H79" s="102">
        <v>38065</v>
      </c>
      <c r="I79" s="55">
        <f t="shared" si="19"/>
        <v>16</v>
      </c>
      <c r="J79" s="64">
        <v>5</v>
      </c>
      <c r="K79" s="64">
        <v>8</v>
      </c>
      <c r="L79" s="63" t="s">
        <v>216</v>
      </c>
      <c r="M79" s="65" t="s">
        <v>273</v>
      </c>
      <c r="N79" s="66" t="s">
        <v>272</v>
      </c>
      <c r="O79" s="66" t="s">
        <v>272</v>
      </c>
      <c r="P79" s="56">
        <v>123.22</v>
      </c>
      <c r="Q79" s="67">
        <v>11597</v>
      </c>
      <c r="R79" s="60">
        <v>0</v>
      </c>
      <c r="S79" s="60">
        <f t="shared" si="20"/>
        <v>11597</v>
      </c>
      <c r="T79" s="69">
        <v>815</v>
      </c>
      <c r="U79" s="63">
        <v>496</v>
      </c>
      <c r="V79" s="62">
        <f t="shared" si="29"/>
        <v>426.57778239999999</v>
      </c>
      <c r="W79" s="60">
        <f t="shared" si="15"/>
        <v>2029.4749999999999</v>
      </c>
      <c r="X79" s="60">
        <f t="shared" si="21"/>
        <v>347.90999999999997</v>
      </c>
      <c r="Y79" s="60">
        <f t="shared" si="22"/>
        <v>1101.7149999999999</v>
      </c>
      <c r="Z79" s="60">
        <f t="shared" si="23"/>
        <v>231.94</v>
      </c>
      <c r="AA79" s="62">
        <v>0</v>
      </c>
      <c r="AB79" s="62">
        <v>0</v>
      </c>
      <c r="AC79" s="62">
        <v>0</v>
      </c>
      <c r="AD79" s="60">
        <f t="shared" si="24"/>
        <v>17045.617782399997</v>
      </c>
      <c r="AE79" s="60">
        <f t="shared" si="25"/>
        <v>204547.41338879996</v>
      </c>
      <c r="AF79" s="60">
        <f t="shared" si="16"/>
        <v>19328.333333333332</v>
      </c>
      <c r="AG79" s="60">
        <f t="shared" si="26"/>
        <v>1932.8333333333333</v>
      </c>
      <c r="AH79" s="60">
        <f t="shared" si="17"/>
        <v>5798.5</v>
      </c>
      <c r="AI79" s="62">
        <f t="shared" si="18"/>
        <v>2319.4</v>
      </c>
      <c r="AJ79" s="62">
        <v>0</v>
      </c>
      <c r="AK79" s="62">
        <v>0</v>
      </c>
      <c r="AL79" s="60"/>
      <c r="AM79" s="60"/>
      <c r="AN79" s="60"/>
      <c r="AO79" s="62">
        <v>0</v>
      </c>
      <c r="AP79" s="11">
        <f t="shared" si="27"/>
        <v>233926.48005546664</v>
      </c>
    </row>
    <row r="80" spans="1:42" x14ac:dyDescent="0.2">
      <c r="A80" s="51">
        <f t="shared" si="28"/>
        <v>77</v>
      </c>
      <c r="B80" s="52">
        <v>11</v>
      </c>
      <c r="C80" s="52" t="s">
        <v>217</v>
      </c>
      <c r="D80" s="52">
        <v>251</v>
      </c>
      <c r="E80" s="52">
        <v>373</v>
      </c>
      <c r="F80" s="52">
        <v>1</v>
      </c>
      <c r="G80" s="53" t="s">
        <v>88</v>
      </c>
      <c r="H80" s="102">
        <v>38222</v>
      </c>
      <c r="I80" s="55">
        <f t="shared" si="19"/>
        <v>16</v>
      </c>
      <c r="J80" s="64">
        <v>5</v>
      </c>
      <c r="K80" s="64">
        <v>8</v>
      </c>
      <c r="L80" s="63" t="s">
        <v>216</v>
      </c>
      <c r="M80" s="65" t="s">
        <v>271</v>
      </c>
      <c r="N80" s="66" t="s">
        <v>272</v>
      </c>
      <c r="O80" s="66" t="s">
        <v>272</v>
      </c>
      <c r="P80" s="56">
        <v>123.22</v>
      </c>
      <c r="Q80" s="67">
        <v>11597</v>
      </c>
      <c r="R80" s="60">
        <v>0</v>
      </c>
      <c r="S80" s="60">
        <f t="shared" si="20"/>
        <v>11597</v>
      </c>
      <c r="T80" s="69">
        <v>815</v>
      </c>
      <c r="U80" s="63">
        <v>496</v>
      </c>
      <c r="V80" s="62">
        <f t="shared" si="29"/>
        <v>426.57778239999999</v>
      </c>
      <c r="W80" s="60">
        <f t="shared" si="15"/>
        <v>2029.4749999999999</v>
      </c>
      <c r="X80" s="60">
        <f t="shared" si="21"/>
        <v>347.90999999999997</v>
      </c>
      <c r="Y80" s="60">
        <f t="shared" si="22"/>
        <v>1101.7149999999999</v>
      </c>
      <c r="Z80" s="60">
        <f t="shared" si="23"/>
        <v>231.94</v>
      </c>
      <c r="AA80" s="62">
        <v>0</v>
      </c>
      <c r="AB80" s="62">
        <v>0</v>
      </c>
      <c r="AC80" s="62">
        <v>0</v>
      </c>
      <c r="AD80" s="60">
        <f t="shared" si="24"/>
        <v>17045.617782399997</v>
      </c>
      <c r="AE80" s="60">
        <f t="shared" si="25"/>
        <v>204547.41338879996</v>
      </c>
      <c r="AF80" s="60">
        <f t="shared" si="16"/>
        <v>19328.333333333332</v>
      </c>
      <c r="AG80" s="60">
        <f t="shared" si="26"/>
        <v>1932.8333333333333</v>
      </c>
      <c r="AH80" s="60">
        <f t="shared" si="17"/>
        <v>5798.5</v>
      </c>
      <c r="AI80" s="62">
        <f t="shared" si="18"/>
        <v>2319.4</v>
      </c>
      <c r="AJ80" s="62">
        <v>0</v>
      </c>
      <c r="AK80" s="62">
        <v>0</v>
      </c>
      <c r="AL80" s="60"/>
      <c r="AM80" s="60"/>
      <c r="AN80" s="60"/>
      <c r="AO80" s="62">
        <v>0</v>
      </c>
      <c r="AP80" s="11">
        <f t="shared" si="27"/>
        <v>233926.48005546664</v>
      </c>
    </row>
    <row r="81" spans="1:42" x14ac:dyDescent="0.2">
      <c r="A81" s="51">
        <f t="shared" si="28"/>
        <v>78</v>
      </c>
      <c r="B81" s="52">
        <v>11</v>
      </c>
      <c r="C81" s="52" t="s">
        <v>217</v>
      </c>
      <c r="D81" s="52">
        <v>251</v>
      </c>
      <c r="E81" s="52">
        <v>373</v>
      </c>
      <c r="F81" s="52">
        <v>1</v>
      </c>
      <c r="G81" s="53" t="s">
        <v>89</v>
      </c>
      <c r="H81" s="102">
        <v>38621</v>
      </c>
      <c r="I81" s="55">
        <f t="shared" si="19"/>
        <v>15</v>
      </c>
      <c r="J81" s="64">
        <v>5</v>
      </c>
      <c r="K81" s="64">
        <v>8</v>
      </c>
      <c r="L81" s="63" t="s">
        <v>216</v>
      </c>
      <c r="M81" s="65" t="s">
        <v>271</v>
      </c>
      <c r="N81" s="66" t="s">
        <v>272</v>
      </c>
      <c r="O81" s="66" t="s">
        <v>272</v>
      </c>
      <c r="P81" s="56">
        <v>123.22</v>
      </c>
      <c r="Q81" s="67">
        <v>11597</v>
      </c>
      <c r="R81" s="60">
        <v>0</v>
      </c>
      <c r="S81" s="60">
        <f t="shared" si="20"/>
        <v>11597</v>
      </c>
      <c r="T81" s="69">
        <v>815</v>
      </c>
      <c r="U81" s="63">
        <v>496</v>
      </c>
      <c r="V81" s="62">
        <f t="shared" si="29"/>
        <v>399.91667100000001</v>
      </c>
      <c r="W81" s="60">
        <f t="shared" si="15"/>
        <v>2029.4749999999999</v>
      </c>
      <c r="X81" s="60">
        <f t="shared" si="21"/>
        <v>347.90999999999997</v>
      </c>
      <c r="Y81" s="60">
        <f t="shared" si="22"/>
        <v>1101.7149999999999</v>
      </c>
      <c r="Z81" s="60">
        <f t="shared" si="23"/>
        <v>231.94</v>
      </c>
      <c r="AA81" s="62">
        <v>0</v>
      </c>
      <c r="AB81" s="62">
        <v>0</v>
      </c>
      <c r="AC81" s="62">
        <v>0</v>
      </c>
      <c r="AD81" s="60">
        <f t="shared" si="24"/>
        <v>17018.956671</v>
      </c>
      <c r="AE81" s="60">
        <f t="shared" si="25"/>
        <v>204227.480052</v>
      </c>
      <c r="AF81" s="60">
        <f t="shared" si="16"/>
        <v>19328.333333333332</v>
      </c>
      <c r="AG81" s="60">
        <f t="shared" si="26"/>
        <v>1932.8333333333333</v>
      </c>
      <c r="AH81" s="60">
        <f t="shared" si="17"/>
        <v>5798.5</v>
      </c>
      <c r="AI81" s="62">
        <f t="shared" si="18"/>
        <v>2319.4</v>
      </c>
      <c r="AJ81" s="62">
        <v>0</v>
      </c>
      <c r="AK81" s="62">
        <v>0</v>
      </c>
      <c r="AL81" s="60"/>
      <c r="AM81" s="60"/>
      <c r="AN81" s="60"/>
      <c r="AO81" s="62">
        <v>0</v>
      </c>
      <c r="AP81" s="11">
        <f t="shared" si="27"/>
        <v>233606.54671866668</v>
      </c>
    </row>
    <row r="82" spans="1:42" x14ac:dyDescent="0.2">
      <c r="A82" s="51">
        <f t="shared" si="28"/>
        <v>79</v>
      </c>
      <c r="B82" s="52">
        <v>11</v>
      </c>
      <c r="C82" s="52" t="s">
        <v>217</v>
      </c>
      <c r="D82" s="52">
        <v>251</v>
      </c>
      <c r="E82" s="52">
        <v>373</v>
      </c>
      <c r="F82" s="52">
        <v>1</v>
      </c>
      <c r="G82" s="70" t="s">
        <v>90</v>
      </c>
      <c r="H82" s="104">
        <v>41113</v>
      </c>
      <c r="I82" s="55">
        <f t="shared" si="19"/>
        <v>8</v>
      </c>
      <c r="J82" s="64">
        <v>5</v>
      </c>
      <c r="K82" s="64">
        <v>8</v>
      </c>
      <c r="L82" s="63" t="s">
        <v>216</v>
      </c>
      <c r="M82" s="65" t="s">
        <v>271</v>
      </c>
      <c r="N82" s="66" t="s">
        <v>272</v>
      </c>
      <c r="O82" s="66" t="s">
        <v>272</v>
      </c>
      <c r="P82" s="56">
        <v>123.22</v>
      </c>
      <c r="Q82" s="67">
        <v>11597</v>
      </c>
      <c r="R82" s="60">
        <v>0</v>
      </c>
      <c r="S82" s="60">
        <f t="shared" si="20"/>
        <v>11597</v>
      </c>
      <c r="T82" s="69">
        <v>815</v>
      </c>
      <c r="U82" s="63">
        <v>496</v>
      </c>
      <c r="V82" s="62">
        <f t="shared" si="29"/>
        <v>213.28889119999999</v>
      </c>
      <c r="W82" s="60">
        <f t="shared" si="15"/>
        <v>2029.4749999999999</v>
      </c>
      <c r="X82" s="60">
        <f t="shared" si="21"/>
        <v>347.90999999999997</v>
      </c>
      <c r="Y82" s="60">
        <f t="shared" si="22"/>
        <v>1101.7149999999999</v>
      </c>
      <c r="Z82" s="60">
        <f t="shared" si="23"/>
        <v>231.94</v>
      </c>
      <c r="AA82" s="62">
        <v>0</v>
      </c>
      <c r="AB82" s="62">
        <v>0</v>
      </c>
      <c r="AC82" s="62">
        <v>0</v>
      </c>
      <c r="AD82" s="60">
        <f t="shared" si="24"/>
        <v>16832.328891199999</v>
      </c>
      <c r="AE82" s="60">
        <f t="shared" si="25"/>
        <v>201987.94669439999</v>
      </c>
      <c r="AF82" s="60">
        <f t="shared" si="16"/>
        <v>19328.333333333332</v>
      </c>
      <c r="AG82" s="60">
        <f t="shared" si="26"/>
        <v>1932.8333333333333</v>
      </c>
      <c r="AH82" s="60">
        <f t="shared" si="17"/>
        <v>5798.5</v>
      </c>
      <c r="AI82" s="62">
        <f t="shared" si="18"/>
        <v>2319.4</v>
      </c>
      <c r="AJ82" s="62">
        <v>0</v>
      </c>
      <c r="AK82" s="62">
        <v>0</v>
      </c>
      <c r="AL82" s="60"/>
      <c r="AM82" s="60"/>
      <c r="AN82" s="60"/>
      <c r="AO82" s="62">
        <v>0</v>
      </c>
      <c r="AP82" s="11">
        <f t="shared" si="27"/>
        <v>231367.01336106667</v>
      </c>
    </row>
    <row r="83" spans="1:42" x14ac:dyDescent="0.2">
      <c r="A83" s="51">
        <f t="shared" si="28"/>
        <v>80</v>
      </c>
      <c r="B83" s="52">
        <v>11</v>
      </c>
      <c r="C83" s="52" t="s">
        <v>217</v>
      </c>
      <c r="D83" s="52">
        <v>251</v>
      </c>
      <c r="E83" s="52">
        <v>373</v>
      </c>
      <c r="F83" s="52">
        <v>1</v>
      </c>
      <c r="G83" s="53" t="s">
        <v>91</v>
      </c>
      <c r="H83" s="102">
        <v>42494</v>
      </c>
      <c r="I83" s="55">
        <f t="shared" si="19"/>
        <v>4</v>
      </c>
      <c r="J83" s="64">
        <v>5</v>
      </c>
      <c r="K83" s="64">
        <v>8</v>
      </c>
      <c r="L83" s="63" t="s">
        <v>216</v>
      </c>
      <c r="M83" s="65" t="s">
        <v>271</v>
      </c>
      <c r="N83" s="66" t="s">
        <v>272</v>
      </c>
      <c r="O83" s="66" t="s">
        <v>272</v>
      </c>
      <c r="P83" s="56">
        <v>123.22</v>
      </c>
      <c r="Q83" s="67">
        <v>11597</v>
      </c>
      <c r="R83" s="60">
        <v>0</v>
      </c>
      <c r="S83" s="60">
        <f t="shared" si="20"/>
        <v>11597</v>
      </c>
      <c r="T83" s="69">
        <v>815</v>
      </c>
      <c r="U83" s="63">
        <v>496</v>
      </c>
      <c r="V83" s="62">
        <f t="shared" si="29"/>
        <v>0</v>
      </c>
      <c r="W83" s="60">
        <f t="shared" si="15"/>
        <v>2029.4749999999999</v>
      </c>
      <c r="X83" s="60">
        <f t="shared" si="21"/>
        <v>347.90999999999997</v>
      </c>
      <c r="Y83" s="60">
        <f t="shared" si="22"/>
        <v>1101.7149999999999</v>
      </c>
      <c r="Z83" s="60">
        <f t="shared" si="23"/>
        <v>231.94</v>
      </c>
      <c r="AA83" s="62">
        <v>0</v>
      </c>
      <c r="AB83" s="62">
        <v>0</v>
      </c>
      <c r="AC83" s="62">
        <v>0</v>
      </c>
      <c r="AD83" s="60">
        <f t="shared" si="24"/>
        <v>16619.039999999997</v>
      </c>
      <c r="AE83" s="60">
        <f t="shared" si="25"/>
        <v>199428.47999999998</v>
      </c>
      <c r="AF83" s="60">
        <f t="shared" si="16"/>
        <v>19328.333333333332</v>
      </c>
      <c r="AG83" s="60">
        <f t="shared" si="26"/>
        <v>1932.8333333333333</v>
      </c>
      <c r="AH83" s="60">
        <f t="shared" si="17"/>
        <v>5798.5</v>
      </c>
      <c r="AI83" s="62">
        <f t="shared" si="18"/>
        <v>2319.4</v>
      </c>
      <c r="AJ83" s="62">
        <v>0</v>
      </c>
      <c r="AK83" s="62">
        <v>0</v>
      </c>
      <c r="AL83" s="60"/>
      <c r="AM83" s="60"/>
      <c r="AN83" s="60"/>
      <c r="AO83" s="62">
        <v>0</v>
      </c>
      <c r="AP83" s="11">
        <f t="shared" si="27"/>
        <v>228807.54666666666</v>
      </c>
    </row>
    <row r="84" spans="1:42" x14ac:dyDescent="0.2">
      <c r="A84" s="51">
        <f t="shared" si="28"/>
        <v>81</v>
      </c>
      <c r="B84" s="52">
        <v>11</v>
      </c>
      <c r="C84" s="52" t="s">
        <v>217</v>
      </c>
      <c r="D84" s="52">
        <v>251</v>
      </c>
      <c r="E84" s="52">
        <v>373</v>
      </c>
      <c r="F84" s="52">
        <v>1</v>
      </c>
      <c r="G84" s="53" t="s">
        <v>92</v>
      </c>
      <c r="H84" s="102">
        <v>42919</v>
      </c>
      <c r="I84" s="55">
        <f t="shared" si="19"/>
        <v>3</v>
      </c>
      <c r="J84" s="64">
        <v>5</v>
      </c>
      <c r="K84" s="64">
        <v>8</v>
      </c>
      <c r="L84" s="63" t="s">
        <v>216</v>
      </c>
      <c r="M84" s="65" t="s">
        <v>271</v>
      </c>
      <c r="N84" s="66" t="s">
        <v>272</v>
      </c>
      <c r="O84" s="66" t="s">
        <v>272</v>
      </c>
      <c r="P84" s="56">
        <v>123.22</v>
      </c>
      <c r="Q84" s="67">
        <v>11597</v>
      </c>
      <c r="R84" s="60">
        <v>0</v>
      </c>
      <c r="S84" s="60">
        <f t="shared" si="20"/>
        <v>11597</v>
      </c>
      <c r="T84" s="69">
        <v>815</v>
      </c>
      <c r="U84" s="63">
        <v>496</v>
      </c>
      <c r="V84" s="62">
        <f t="shared" si="29"/>
        <v>0</v>
      </c>
      <c r="W84" s="60">
        <f t="shared" si="15"/>
        <v>2029.4749999999999</v>
      </c>
      <c r="X84" s="60">
        <f t="shared" si="21"/>
        <v>347.90999999999997</v>
      </c>
      <c r="Y84" s="60">
        <f t="shared" si="22"/>
        <v>1101.7149999999999</v>
      </c>
      <c r="Z84" s="60">
        <f t="shared" si="23"/>
        <v>231.94</v>
      </c>
      <c r="AA84" s="62">
        <v>0</v>
      </c>
      <c r="AB84" s="62">
        <v>0</v>
      </c>
      <c r="AC84" s="62">
        <v>0</v>
      </c>
      <c r="AD84" s="60">
        <f t="shared" si="24"/>
        <v>16619.039999999997</v>
      </c>
      <c r="AE84" s="60">
        <f t="shared" si="25"/>
        <v>199428.47999999998</v>
      </c>
      <c r="AF84" s="60">
        <f t="shared" si="16"/>
        <v>19328.333333333332</v>
      </c>
      <c r="AG84" s="60">
        <f t="shared" si="26"/>
        <v>1932.8333333333333</v>
      </c>
      <c r="AH84" s="60">
        <f t="shared" si="17"/>
        <v>5798.5</v>
      </c>
      <c r="AI84" s="62">
        <f t="shared" si="18"/>
        <v>2319.4</v>
      </c>
      <c r="AJ84" s="62">
        <v>0</v>
      </c>
      <c r="AK84" s="62">
        <v>0</v>
      </c>
      <c r="AL84" s="60"/>
      <c r="AM84" s="60"/>
      <c r="AN84" s="60"/>
      <c r="AO84" s="62">
        <v>0</v>
      </c>
      <c r="AP84" s="11">
        <f t="shared" si="27"/>
        <v>228807.54666666666</v>
      </c>
    </row>
    <row r="85" spans="1:42" x14ac:dyDescent="0.2">
      <c r="A85" s="51">
        <f t="shared" si="28"/>
        <v>82</v>
      </c>
      <c r="B85" s="52">
        <v>11</v>
      </c>
      <c r="C85" s="52" t="s">
        <v>217</v>
      </c>
      <c r="D85" s="52">
        <v>251</v>
      </c>
      <c r="E85" s="52">
        <v>373</v>
      </c>
      <c r="F85" s="52">
        <v>1</v>
      </c>
      <c r="G85" s="53" t="s">
        <v>93</v>
      </c>
      <c r="H85" s="102">
        <v>43440</v>
      </c>
      <c r="I85" s="55">
        <f t="shared" si="19"/>
        <v>2</v>
      </c>
      <c r="J85" s="64">
        <v>5</v>
      </c>
      <c r="K85" s="64">
        <v>8</v>
      </c>
      <c r="L85" s="63" t="s">
        <v>216</v>
      </c>
      <c r="M85" s="65" t="s">
        <v>271</v>
      </c>
      <c r="N85" s="66" t="s">
        <v>272</v>
      </c>
      <c r="O85" s="66" t="s">
        <v>272</v>
      </c>
      <c r="P85" s="56">
        <v>123.22</v>
      </c>
      <c r="Q85" s="67">
        <v>11597</v>
      </c>
      <c r="R85" s="60">
        <v>0</v>
      </c>
      <c r="S85" s="60">
        <f t="shared" si="20"/>
        <v>11597</v>
      </c>
      <c r="T85" s="69">
        <v>815</v>
      </c>
      <c r="U85" s="63">
        <v>496</v>
      </c>
      <c r="V85" s="62">
        <f t="shared" si="29"/>
        <v>0</v>
      </c>
      <c r="W85" s="60">
        <f t="shared" si="15"/>
        <v>2029.4749999999999</v>
      </c>
      <c r="X85" s="60">
        <f t="shared" si="21"/>
        <v>347.90999999999997</v>
      </c>
      <c r="Y85" s="60">
        <f t="shared" si="22"/>
        <v>1101.7149999999999</v>
      </c>
      <c r="Z85" s="60">
        <f t="shared" si="23"/>
        <v>231.94</v>
      </c>
      <c r="AA85" s="62">
        <v>0</v>
      </c>
      <c r="AB85" s="62">
        <v>0</v>
      </c>
      <c r="AC85" s="62">
        <v>0</v>
      </c>
      <c r="AD85" s="60">
        <f t="shared" si="24"/>
        <v>16619.039999999997</v>
      </c>
      <c r="AE85" s="60">
        <f t="shared" si="25"/>
        <v>199428.47999999998</v>
      </c>
      <c r="AF85" s="60">
        <f t="shared" si="16"/>
        <v>19328.333333333332</v>
      </c>
      <c r="AG85" s="60">
        <f t="shared" si="26"/>
        <v>1932.8333333333333</v>
      </c>
      <c r="AH85" s="60">
        <f t="shared" si="17"/>
        <v>5798.5</v>
      </c>
      <c r="AI85" s="62">
        <f t="shared" si="18"/>
        <v>2319.4</v>
      </c>
      <c r="AJ85" s="62">
        <v>0</v>
      </c>
      <c r="AK85" s="62">
        <v>0</v>
      </c>
      <c r="AL85" s="60"/>
      <c r="AM85" s="60"/>
      <c r="AN85" s="60"/>
      <c r="AO85" s="62">
        <v>0</v>
      </c>
      <c r="AP85" s="11">
        <f t="shared" si="27"/>
        <v>228807.54666666666</v>
      </c>
    </row>
    <row r="86" spans="1:42" x14ac:dyDescent="0.2">
      <c r="A86" s="51">
        <f t="shared" si="28"/>
        <v>83</v>
      </c>
      <c r="B86" s="52">
        <v>11</v>
      </c>
      <c r="C86" s="52" t="s">
        <v>217</v>
      </c>
      <c r="D86" s="52">
        <v>251</v>
      </c>
      <c r="E86" s="52">
        <v>373</v>
      </c>
      <c r="F86" s="52">
        <v>1</v>
      </c>
      <c r="G86" s="53" t="s">
        <v>94</v>
      </c>
      <c r="H86" s="102">
        <v>43451</v>
      </c>
      <c r="I86" s="55">
        <f t="shared" si="19"/>
        <v>2</v>
      </c>
      <c r="J86" s="64">
        <v>2</v>
      </c>
      <c r="K86" s="64">
        <v>8</v>
      </c>
      <c r="L86" s="63" t="s">
        <v>216</v>
      </c>
      <c r="M86" s="65" t="s">
        <v>274</v>
      </c>
      <c r="N86" s="66" t="s">
        <v>272</v>
      </c>
      <c r="O86" s="66" t="s">
        <v>272</v>
      </c>
      <c r="P86" s="56">
        <v>123.22</v>
      </c>
      <c r="Q86" s="67">
        <v>10679</v>
      </c>
      <c r="R86" s="60">
        <v>0</v>
      </c>
      <c r="S86" s="60">
        <f t="shared" si="20"/>
        <v>10679</v>
      </c>
      <c r="T86" s="69">
        <v>737</v>
      </c>
      <c r="U86" s="63">
        <v>455</v>
      </c>
      <c r="V86" s="62">
        <f t="shared" si="29"/>
        <v>0</v>
      </c>
      <c r="W86" s="60">
        <f t="shared" si="15"/>
        <v>1868.8249999999998</v>
      </c>
      <c r="X86" s="60">
        <f t="shared" si="21"/>
        <v>320.37</v>
      </c>
      <c r="Y86" s="60">
        <f t="shared" si="22"/>
        <v>1014.505</v>
      </c>
      <c r="Z86" s="60">
        <f t="shared" si="23"/>
        <v>213.58</v>
      </c>
      <c r="AA86" s="62">
        <v>0</v>
      </c>
      <c r="AB86" s="62">
        <v>0</v>
      </c>
      <c r="AC86" s="62">
        <v>0</v>
      </c>
      <c r="AD86" s="60">
        <f t="shared" si="24"/>
        <v>15288.28</v>
      </c>
      <c r="AE86" s="60">
        <f t="shared" si="25"/>
        <v>183459.36000000002</v>
      </c>
      <c r="AF86" s="60">
        <f t="shared" si="16"/>
        <v>17798.333333333332</v>
      </c>
      <c r="AG86" s="60">
        <f t="shared" si="26"/>
        <v>1779.8333333333333</v>
      </c>
      <c r="AH86" s="60">
        <f t="shared" si="17"/>
        <v>5339.5</v>
      </c>
      <c r="AI86" s="62">
        <f t="shared" si="18"/>
        <v>2135.7999999999997</v>
      </c>
      <c r="AJ86" s="62">
        <v>0</v>
      </c>
      <c r="AK86" s="62">
        <v>0</v>
      </c>
      <c r="AL86" s="60"/>
      <c r="AM86" s="60"/>
      <c r="AN86" s="60"/>
      <c r="AO86" s="62">
        <v>0</v>
      </c>
      <c r="AP86" s="11">
        <f t="shared" si="27"/>
        <v>210512.82666666669</v>
      </c>
    </row>
    <row r="87" spans="1:42" x14ac:dyDescent="0.2">
      <c r="A87" s="51">
        <f t="shared" si="28"/>
        <v>84</v>
      </c>
      <c r="B87" s="52">
        <v>11</v>
      </c>
      <c r="C87" s="52" t="s">
        <v>217</v>
      </c>
      <c r="D87" s="52">
        <v>251</v>
      </c>
      <c r="E87" s="52">
        <v>373</v>
      </c>
      <c r="F87" s="52">
        <v>1</v>
      </c>
      <c r="G87" s="53" t="s">
        <v>95</v>
      </c>
      <c r="H87" s="102">
        <v>34205</v>
      </c>
      <c r="I87" s="55">
        <f t="shared" si="19"/>
        <v>27</v>
      </c>
      <c r="J87" s="64">
        <v>3</v>
      </c>
      <c r="K87" s="64">
        <v>8</v>
      </c>
      <c r="L87" s="63" t="s">
        <v>216</v>
      </c>
      <c r="M87" s="65" t="s">
        <v>275</v>
      </c>
      <c r="N87" s="66" t="s">
        <v>272</v>
      </c>
      <c r="O87" s="66" t="s">
        <v>272</v>
      </c>
      <c r="P87" s="56">
        <v>123.22</v>
      </c>
      <c r="Q87" s="67">
        <v>11069</v>
      </c>
      <c r="R87" s="60">
        <v>0</v>
      </c>
      <c r="S87" s="60">
        <f t="shared" si="20"/>
        <v>11069</v>
      </c>
      <c r="T87" s="69">
        <v>788</v>
      </c>
      <c r="U87" s="63">
        <v>468</v>
      </c>
      <c r="V87" s="62">
        <f t="shared" si="29"/>
        <v>719.85000779999996</v>
      </c>
      <c r="W87" s="60">
        <f t="shared" si="15"/>
        <v>1937.0749999999998</v>
      </c>
      <c r="X87" s="60">
        <f t="shared" si="21"/>
        <v>332.07</v>
      </c>
      <c r="Y87" s="60">
        <f t="shared" si="22"/>
        <v>1051.5550000000001</v>
      </c>
      <c r="Z87" s="60">
        <f t="shared" si="23"/>
        <v>221.38</v>
      </c>
      <c r="AA87" s="62">
        <v>0</v>
      </c>
      <c r="AB87" s="62">
        <v>0</v>
      </c>
      <c r="AC87" s="62">
        <v>0</v>
      </c>
      <c r="AD87" s="60">
        <f t="shared" si="24"/>
        <v>16586.930007800001</v>
      </c>
      <c r="AE87" s="60">
        <f t="shared" si="25"/>
        <v>199043.16009360002</v>
      </c>
      <c r="AF87" s="60">
        <f t="shared" si="16"/>
        <v>18448.333333333332</v>
      </c>
      <c r="AG87" s="60">
        <f t="shared" si="26"/>
        <v>1844.8333333333333</v>
      </c>
      <c r="AH87" s="60">
        <f t="shared" si="17"/>
        <v>5534.5</v>
      </c>
      <c r="AI87" s="62">
        <f t="shared" si="18"/>
        <v>2213.7999999999997</v>
      </c>
      <c r="AJ87" s="62">
        <v>0</v>
      </c>
      <c r="AK87" s="62">
        <v>0</v>
      </c>
      <c r="AL87" s="60"/>
      <c r="AM87" s="60"/>
      <c r="AN87" s="60"/>
      <c r="AO87" s="62">
        <v>0</v>
      </c>
      <c r="AP87" s="11">
        <f t="shared" si="27"/>
        <v>227084.62676026669</v>
      </c>
    </row>
    <row r="88" spans="1:42" x14ac:dyDescent="0.2">
      <c r="A88" s="51">
        <f t="shared" si="28"/>
        <v>85</v>
      </c>
      <c r="B88" s="52">
        <v>11</v>
      </c>
      <c r="C88" s="52" t="s">
        <v>217</v>
      </c>
      <c r="D88" s="52">
        <v>251</v>
      </c>
      <c r="E88" s="52">
        <v>373</v>
      </c>
      <c r="F88" s="52">
        <v>1</v>
      </c>
      <c r="G88" s="53" t="s">
        <v>29</v>
      </c>
      <c r="H88" s="102"/>
      <c r="I88" s="55">
        <f t="shared" si="19"/>
        <v>0</v>
      </c>
      <c r="J88" s="64">
        <v>3</v>
      </c>
      <c r="K88" s="64">
        <v>8</v>
      </c>
      <c r="L88" s="63" t="s">
        <v>216</v>
      </c>
      <c r="M88" s="65" t="s">
        <v>275</v>
      </c>
      <c r="N88" s="66" t="s">
        <v>272</v>
      </c>
      <c r="O88" s="66" t="s">
        <v>272</v>
      </c>
      <c r="P88" s="56">
        <v>123.22</v>
      </c>
      <c r="Q88" s="67">
        <v>11069</v>
      </c>
      <c r="R88" s="60">
        <v>0</v>
      </c>
      <c r="S88" s="60">
        <f t="shared" si="20"/>
        <v>11069</v>
      </c>
      <c r="T88" s="69">
        <v>788</v>
      </c>
      <c r="U88" s="63">
        <v>468</v>
      </c>
      <c r="V88" s="62">
        <f t="shared" si="29"/>
        <v>0</v>
      </c>
      <c r="W88" s="60">
        <f t="shared" si="15"/>
        <v>1937.0749999999998</v>
      </c>
      <c r="X88" s="60">
        <f t="shared" si="21"/>
        <v>332.07</v>
      </c>
      <c r="Y88" s="60">
        <f t="shared" si="22"/>
        <v>1051.5550000000001</v>
      </c>
      <c r="Z88" s="60">
        <f t="shared" si="23"/>
        <v>221.38</v>
      </c>
      <c r="AA88" s="62">
        <v>0</v>
      </c>
      <c r="AB88" s="62">
        <v>0</v>
      </c>
      <c r="AC88" s="62">
        <v>0</v>
      </c>
      <c r="AD88" s="60">
        <f t="shared" si="24"/>
        <v>15867.08</v>
      </c>
      <c r="AE88" s="60">
        <f t="shared" si="25"/>
        <v>190404.96</v>
      </c>
      <c r="AF88" s="60">
        <f t="shared" si="16"/>
        <v>18448.333333333332</v>
      </c>
      <c r="AG88" s="60">
        <f t="shared" si="26"/>
        <v>1844.8333333333333</v>
      </c>
      <c r="AH88" s="60">
        <f t="shared" si="17"/>
        <v>5534.5</v>
      </c>
      <c r="AI88" s="62">
        <f t="shared" si="18"/>
        <v>2213.7999999999997</v>
      </c>
      <c r="AJ88" s="62">
        <v>0</v>
      </c>
      <c r="AK88" s="62">
        <v>0</v>
      </c>
      <c r="AL88" s="60"/>
      <c r="AM88" s="60"/>
      <c r="AN88" s="60"/>
      <c r="AO88" s="62">
        <v>0</v>
      </c>
      <c r="AP88" s="11">
        <f t="shared" si="27"/>
        <v>218446.42666666667</v>
      </c>
    </row>
    <row r="89" spans="1:42" x14ac:dyDescent="0.2">
      <c r="A89" s="51">
        <f t="shared" si="28"/>
        <v>86</v>
      </c>
      <c r="B89" s="52">
        <v>11</v>
      </c>
      <c r="C89" s="52" t="s">
        <v>217</v>
      </c>
      <c r="D89" s="52">
        <v>251</v>
      </c>
      <c r="E89" s="52">
        <v>373</v>
      </c>
      <c r="F89" s="52">
        <v>1</v>
      </c>
      <c r="G89" s="53" t="s">
        <v>96</v>
      </c>
      <c r="H89" s="102">
        <v>43010</v>
      </c>
      <c r="I89" s="55">
        <f t="shared" si="19"/>
        <v>3</v>
      </c>
      <c r="J89" s="64">
        <v>3</v>
      </c>
      <c r="K89" s="64">
        <v>8</v>
      </c>
      <c r="L89" s="63" t="s">
        <v>216</v>
      </c>
      <c r="M89" s="65" t="s">
        <v>276</v>
      </c>
      <c r="N89" s="66" t="s">
        <v>272</v>
      </c>
      <c r="O89" s="66" t="s">
        <v>272</v>
      </c>
      <c r="P89" s="56">
        <v>123.22</v>
      </c>
      <c r="Q89" s="67">
        <v>11069</v>
      </c>
      <c r="R89" s="60">
        <v>0</v>
      </c>
      <c r="S89" s="60">
        <f t="shared" si="20"/>
        <v>11069</v>
      </c>
      <c r="T89" s="69">
        <v>788</v>
      </c>
      <c r="U89" s="63">
        <v>468</v>
      </c>
      <c r="V89" s="62">
        <f t="shared" si="29"/>
        <v>0</v>
      </c>
      <c r="W89" s="60">
        <f t="shared" si="15"/>
        <v>1937.0749999999998</v>
      </c>
      <c r="X89" s="60">
        <f t="shared" si="21"/>
        <v>332.07</v>
      </c>
      <c r="Y89" s="60">
        <f t="shared" si="22"/>
        <v>1051.5550000000001</v>
      </c>
      <c r="Z89" s="60">
        <f t="shared" si="23"/>
        <v>221.38</v>
      </c>
      <c r="AA89" s="62">
        <v>0</v>
      </c>
      <c r="AB89" s="62">
        <v>0</v>
      </c>
      <c r="AC89" s="62">
        <v>0</v>
      </c>
      <c r="AD89" s="60">
        <f t="shared" si="24"/>
        <v>15867.08</v>
      </c>
      <c r="AE89" s="60">
        <f t="shared" si="25"/>
        <v>190404.96</v>
      </c>
      <c r="AF89" s="60">
        <f t="shared" si="16"/>
        <v>18448.333333333332</v>
      </c>
      <c r="AG89" s="60">
        <f t="shared" si="26"/>
        <v>1844.8333333333333</v>
      </c>
      <c r="AH89" s="60">
        <f t="shared" si="17"/>
        <v>5534.5</v>
      </c>
      <c r="AI89" s="62">
        <f t="shared" si="18"/>
        <v>2213.7999999999997</v>
      </c>
      <c r="AJ89" s="62">
        <v>0</v>
      </c>
      <c r="AK89" s="62">
        <v>0</v>
      </c>
      <c r="AL89" s="60"/>
      <c r="AM89" s="60"/>
      <c r="AN89" s="60"/>
      <c r="AO89" s="62">
        <v>0</v>
      </c>
      <c r="AP89" s="11">
        <f t="shared" si="27"/>
        <v>218446.42666666667</v>
      </c>
    </row>
    <row r="90" spans="1:42" x14ac:dyDescent="0.2">
      <c r="A90" s="51">
        <f t="shared" si="28"/>
        <v>87</v>
      </c>
      <c r="B90" s="52">
        <v>11</v>
      </c>
      <c r="C90" s="52" t="s">
        <v>217</v>
      </c>
      <c r="D90" s="52">
        <v>251</v>
      </c>
      <c r="E90" s="52">
        <v>373</v>
      </c>
      <c r="F90" s="52">
        <v>1</v>
      </c>
      <c r="G90" s="53" t="s">
        <v>97</v>
      </c>
      <c r="H90" s="104">
        <v>35844</v>
      </c>
      <c r="I90" s="55">
        <f t="shared" si="19"/>
        <v>22</v>
      </c>
      <c r="J90" s="64">
        <v>1</v>
      </c>
      <c r="K90" s="64">
        <v>8</v>
      </c>
      <c r="L90" s="63" t="s">
        <v>216</v>
      </c>
      <c r="M90" s="65" t="s">
        <v>277</v>
      </c>
      <c r="N90" s="66" t="s">
        <v>272</v>
      </c>
      <c r="O90" s="66" t="s">
        <v>272</v>
      </c>
      <c r="P90" s="56">
        <v>123.22</v>
      </c>
      <c r="Q90" s="67">
        <v>10307</v>
      </c>
      <c r="R90" s="60">
        <v>0</v>
      </c>
      <c r="S90" s="60">
        <f t="shared" si="20"/>
        <v>10307</v>
      </c>
      <c r="T90" s="69">
        <v>717</v>
      </c>
      <c r="U90" s="63">
        <v>447</v>
      </c>
      <c r="V90" s="62">
        <f t="shared" si="29"/>
        <v>586.54445079999994</v>
      </c>
      <c r="W90" s="60">
        <f t="shared" si="15"/>
        <v>1803.7249999999999</v>
      </c>
      <c r="X90" s="60">
        <f t="shared" si="21"/>
        <v>309.20999999999998</v>
      </c>
      <c r="Y90" s="60">
        <f t="shared" si="22"/>
        <v>979.16499999999996</v>
      </c>
      <c r="Z90" s="60">
        <f t="shared" si="23"/>
        <v>206.14000000000001</v>
      </c>
      <c r="AA90" s="62">
        <v>0</v>
      </c>
      <c r="AB90" s="62">
        <v>0</v>
      </c>
      <c r="AC90" s="62">
        <v>0</v>
      </c>
      <c r="AD90" s="60">
        <f t="shared" si="24"/>
        <v>15355.784450799998</v>
      </c>
      <c r="AE90" s="60">
        <f t="shared" si="25"/>
        <v>184269.41340959998</v>
      </c>
      <c r="AF90" s="60">
        <f t="shared" si="16"/>
        <v>17178.333333333332</v>
      </c>
      <c r="AG90" s="60">
        <f t="shared" si="26"/>
        <v>1717.8333333333333</v>
      </c>
      <c r="AH90" s="60">
        <f t="shared" si="17"/>
        <v>5153.5</v>
      </c>
      <c r="AI90" s="62">
        <f t="shared" si="18"/>
        <v>2061.4</v>
      </c>
      <c r="AJ90" s="62">
        <v>0</v>
      </c>
      <c r="AK90" s="62">
        <v>0</v>
      </c>
      <c r="AL90" s="60"/>
      <c r="AM90" s="60"/>
      <c r="AN90" s="60"/>
      <c r="AO90" s="62">
        <v>0</v>
      </c>
      <c r="AP90" s="11">
        <f t="shared" si="27"/>
        <v>210380.48007626666</v>
      </c>
    </row>
    <row r="91" spans="1:42" x14ac:dyDescent="0.2">
      <c r="A91" s="51">
        <f t="shared" si="28"/>
        <v>88</v>
      </c>
      <c r="B91" s="52">
        <v>11</v>
      </c>
      <c r="C91" s="52" t="s">
        <v>217</v>
      </c>
      <c r="D91" s="52">
        <v>251</v>
      </c>
      <c r="E91" s="52">
        <v>373</v>
      </c>
      <c r="F91" s="52">
        <v>1</v>
      </c>
      <c r="G91" s="53" t="s">
        <v>98</v>
      </c>
      <c r="H91" s="102">
        <v>38920</v>
      </c>
      <c r="I91" s="55">
        <f t="shared" si="19"/>
        <v>14</v>
      </c>
      <c r="J91" s="64">
        <v>1</v>
      </c>
      <c r="K91" s="64">
        <v>8</v>
      </c>
      <c r="L91" s="63" t="s">
        <v>216</v>
      </c>
      <c r="M91" s="65" t="s">
        <v>278</v>
      </c>
      <c r="N91" s="66" t="s">
        <v>272</v>
      </c>
      <c r="O91" s="66" t="s">
        <v>272</v>
      </c>
      <c r="P91" s="56">
        <v>123.22</v>
      </c>
      <c r="Q91" s="67">
        <v>10307</v>
      </c>
      <c r="R91" s="60">
        <v>0</v>
      </c>
      <c r="S91" s="60">
        <f t="shared" si="20"/>
        <v>10307</v>
      </c>
      <c r="T91" s="69">
        <v>717</v>
      </c>
      <c r="U91" s="63">
        <v>447</v>
      </c>
      <c r="V91" s="62">
        <f t="shared" si="29"/>
        <v>373.25555960000003</v>
      </c>
      <c r="W91" s="60">
        <f t="shared" si="15"/>
        <v>1803.7249999999999</v>
      </c>
      <c r="X91" s="60">
        <f t="shared" si="21"/>
        <v>309.20999999999998</v>
      </c>
      <c r="Y91" s="60">
        <f t="shared" si="22"/>
        <v>979.16499999999996</v>
      </c>
      <c r="Z91" s="60">
        <f t="shared" si="23"/>
        <v>206.14000000000001</v>
      </c>
      <c r="AA91" s="62">
        <v>0</v>
      </c>
      <c r="AB91" s="62">
        <v>0</v>
      </c>
      <c r="AC91" s="62">
        <v>0</v>
      </c>
      <c r="AD91" s="60">
        <f t="shared" si="24"/>
        <v>15142.4955596</v>
      </c>
      <c r="AE91" s="60">
        <f t="shared" si="25"/>
        <v>181709.9467152</v>
      </c>
      <c r="AF91" s="60">
        <f t="shared" si="16"/>
        <v>17178.333333333332</v>
      </c>
      <c r="AG91" s="60">
        <f t="shared" si="26"/>
        <v>1717.8333333333333</v>
      </c>
      <c r="AH91" s="60">
        <f t="shared" si="17"/>
        <v>5153.5</v>
      </c>
      <c r="AI91" s="62">
        <f t="shared" si="18"/>
        <v>2061.4</v>
      </c>
      <c r="AJ91" s="62">
        <v>0</v>
      </c>
      <c r="AK91" s="62">
        <v>0</v>
      </c>
      <c r="AL91" s="60"/>
      <c r="AM91" s="60"/>
      <c r="AN91" s="60"/>
      <c r="AO91" s="62">
        <v>0</v>
      </c>
      <c r="AP91" s="11">
        <f t="shared" si="27"/>
        <v>207821.01338186668</v>
      </c>
    </row>
    <row r="92" spans="1:42" x14ac:dyDescent="0.2">
      <c r="A92" s="51">
        <f t="shared" si="28"/>
        <v>89</v>
      </c>
      <c r="B92" s="52">
        <v>11</v>
      </c>
      <c r="C92" s="52" t="s">
        <v>217</v>
      </c>
      <c r="D92" s="52">
        <v>251</v>
      </c>
      <c r="E92" s="52">
        <v>373</v>
      </c>
      <c r="F92" s="52">
        <v>1</v>
      </c>
      <c r="G92" s="53" t="s">
        <v>99</v>
      </c>
      <c r="H92" s="102">
        <v>42011</v>
      </c>
      <c r="I92" s="55">
        <f t="shared" si="19"/>
        <v>5</v>
      </c>
      <c r="J92" s="64">
        <v>1</v>
      </c>
      <c r="K92" s="64">
        <v>8</v>
      </c>
      <c r="L92" s="63" t="s">
        <v>216</v>
      </c>
      <c r="M92" s="65" t="s">
        <v>278</v>
      </c>
      <c r="N92" s="66" t="s">
        <v>272</v>
      </c>
      <c r="O92" s="66" t="s">
        <v>272</v>
      </c>
      <c r="P92" s="56">
        <v>123.22</v>
      </c>
      <c r="Q92" s="67">
        <v>10307</v>
      </c>
      <c r="R92" s="60">
        <v>0</v>
      </c>
      <c r="S92" s="60">
        <f t="shared" si="20"/>
        <v>10307</v>
      </c>
      <c r="T92" s="69">
        <v>717</v>
      </c>
      <c r="U92" s="63">
        <v>447</v>
      </c>
      <c r="V92" s="62">
        <f t="shared" si="29"/>
        <v>133.30555699999999</v>
      </c>
      <c r="W92" s="60">
        <f t="shared" si="15"/>
        <v>1803.7249999999999</v>
      </c>
      <c r="X92" s="60">
        <f t="shared" si="21"/>
        <v>309.20999999999998</v>
      </c>
      <c r="Y92" s="60">
        <f t="shared" si="22"/>
        <v>979.16499999999996</v>
      </c>
      <c r="Z92" s="60">
        <f t="shared" si="23"/>
        <v>206.14000000000001</v>
      </c>
      <c r="AA92" s="62">
        <v>0</v>
      </c>
      <c r="AB92" s="62">
        <v>0</v>
      </c>
      <c r="AC92" s="62">
        <v>0</v>
      </c>
      <c r="AD92" s="60">
        <f t="shared" si="24"/>
        <v>14902.545556999998</v>
      </c>
      <c r="AE92" s="60">
        <f t="shared" si="25"/>
        <v>178830.54668399997</v>
      </c>
      <c r="AF92" s="60">
        <f t="shared" si="16"/>
        <v>17178.333333333332</v>
      </c>
      <c r="AG92" s="60">
        <f t="shared" si="26"/>
        <v>1717.8333333333333</v>
      </c>
      <c r="AH92" s="60">
        <f t="shared" si="17"/>
        <v>5153.5</v>
      </c>
      <c r="AI92" s="62">
        <f t="shared" si="18"/>
        <v>2061.4</v>
      </c>
      <c r="AJ92" s="62">
        <v>0</v>
      </c>
      <c r="AK92" s="62">
        <v>0</v>
      </c>
      <c r="AL92" s="60"/>
      <c r="AM92" s="60"/>
      <c r="AN92" s="60"/>
      <c r="AO92" s="62">
        <v>0</v>
      </c>
      <c r="AP92" s="11">
        <f t="shared" si="27"/>
        <v>204941.61335066665</v>
      </c>
    </row>
    <row r="93" spans="1:42" x14ac:dyDescent="0.2">
      <c r="A93" s="51">
        <f t="shared" si="28"/>
        <v>90</v>
      </c>
      <c r="B93" s="52">
        <v>11</v>
      </c>
      <c r="C93" s="52" t="s">
        <v>217</v>
      </c>
      <c r="D93" s="52">
        <v>251</v>
      </c>
      <c r="E93" s="52">
        <v>373</v>
      </c>
      <c r="F93" s="52">
        <v>1</v>
      </c>
      <c r="G93" s="53" t="s">
        <v>29</v>
      </c>
      <c r="H93" s="102"/>
      <c r="I93" s="55">
        <f t="shared" si="19"/>
        <v>0</v>
      </c>
      <c r="J93" s="64">
        <v>2</v>
      </c>
      <c r="K93" s="64">
        <v>8</v>
      </c>
      <c r="L93" s="63" t="s">
        <v>216</v>
      </c>
      <c r="M93" s="65" t="s">
        <v>279</v>
      </c>
      <c r="N93" s="66" t="s">
        <v>272</v>
      </c>
      <c r="O93" s="66" t="s">
        <v>272</v>
      </c>
      <c r="P93" s="56">
        <v>123.22</v>
      </c>
      <c r="Q93" s="67">
        <v>10679</v>
      </c>
      <c r="R93" s="60">
        <v>0</v>
      </c>
      <c r="S93" s="60">
        <f t="shared" si="20"/>
        <v>10679</v>
      </c>
      <c r="T93" s="69">
        <v>737</v>
      </c>
      <c r="U93" s="63">
        <v>455</v>
      </c>
      <c r="V93" s="62">
        <f t="shared" si="29"/>
        <v>0</v>
      </c>
      <c r="W93" s="60">
        <f t="shared" si="15"/>
        <v>1868.8249999999998</v>
      </c>
      <c r="X93" s="60">
        <f t="shared" si="21"/>
        <v>320.37</v>
      </c>
      <c r="Y93" s="60">
        <f t="shared" si="22"/>
        <v>1014.505</v>
      </c>
      <c r="Z93" s="60">
        <f t="shared" si="23"/>
        <v>213.58</v>
      </c>
      <c r="AA93" s="62">
        <v>0</v>
      </c>
      <c r="AB93" s="62">
        <v>0</v>
      </c>
      <c r="AC93" s="62">
        <v>0</v>
      </c>
      <c r="AD93" s="60">
        <f t="shared" si="24"/>
        <v>15288.28</v>
      </c>
      <c r="AE93" s="60">
        <f t="shared" si="25"/>
        <v>183459.36000000002</v>
      </c>
      <c r="AF93" s="60">
        <f t="shared" si="16"/>
        <v>17798.333333333332</v>
      </c>
      <c r="AG93" s="60">
        <f t="shared" si="26"/>
        <v>1779.8333333333333</v>
      </c>
      <c r="AH93" s="60">
        <f t="shared" si="17"/>
        <v>5339.5</v>
      </c>
      <c r="AI93" s="62">
        <f t="shared" si="18"/>
        <v>2135.7999999999997</v>
      </c>
      <c r="AJ93" s="62">
        <v>0</v>
      </c>
      <c r="AK93" s="62">
        <v>0</v>
      </c>
      <c r="AL93" s="60"/>
      <c r="AM93" s="60"/>
      <c r="AN93" s="60"/>
      <c r="AO93" s="62">
        <v>0</v>
      </c>
      <c r="AP93" s="11">
        <f t="shared" si="27"/>
        <v>210512.82666666669</v>
      </c>
    </row>
    <row r="94" spans="1:42" x14ac:dyDescent="0.2">
      <c r="A94" s="51">
        <f t="shared" si="28"/>
        <v>91</v>
      </c>
      <c r="B94" s="52">
        <v>11</v>
      </c>
      <c r="C94" s="52" t="s">
        <v>217</v>
      </c>
      <c r="D94" s="52">
        <v>251</v>
      </c>
      <c r="E94" s="52">
        <v>373</v>
      </c>
      <c r="F94" s="52">
        <v>1</v>
      </c>
      <c r="G94" s="53" t="s">
        <v>100</v>
      </c>
      <c r="H94" s="102">
        <v>36923</v>
      </c>
      <c r="I94" s="55">
        <f t="shared" si="19"/>
        <v>19</v>
      </c>
      <c r="J94" s="64">
        <v>2</v>
      </c>
      <c r="K94" s="64">
        <v>8</v>
      </c>
      <c r="L94" s="63" t="s">
        <v>216</v>
      </c>
      <c r="M94" s="65" t="s">
        <v>279</v>
      </c>
      <c r="N94" s="66" t="s">
        <v>272</v>
      </c>
      <c r="O94" s="66" t="s">
        <v>272</v>
      </c>
      <c r="P94" s="56">
        <v>123.22</v>
      </c>
      <c r="Q94" s="67">
        <v>10679</v>
      </c>
      <c r="R94" s="60">
        <v>0</v>
      </c>
      <c r="S94" s="60">
        <f t="shared" si="20"/>
        <v>10679</v>
      </c>
      <c r="T94" s="69">
        <v>737</v>
      </c>
      <c r="U94" s="63">
        <v>455</v>
      </c>
      <c r="V94" s="62">
        <f t="shared" si="29"/>
        <v>506.56111660000005</v>
      </c>
      <c r="W94" s="60">
        <f t="shared" si="15"/>
        <v>1868.8249999999998</v>
      </c>
      <c r="X94" s="60">
        <f t="shared" si="21"/>
        <v>320.37</v>
      </c>
      <c r="Y94" s="60">
        <f t="shared" si="22"/>
        <v>1014.505</v>
      </c>
      <c r="Z94" s="60">
        <f t="shared" si="23"/>
        <v>213.58</v>
      </c>
      <c r="AA94" s="62">
        <v>0</v>
      </c>
      <c r="AB94" s="62">
        <v>0</v>
      </c>
      <c r="AC94" s="62">
        <v>0</v>
      </c>
      <c r="AD94" s="60">
        <f t="shared" si="24"/>
        <v>15794.841116599999</v>
      </c>
      <c r="AE94" s="60">
        <f t="shared" si="25"/>
        <v>189538.09339919998</v>
      </c>
      <c r="AF94" s="60">
        <f t="shared" si="16"/>
        <v>17798.333333333332</v>
      </c>
      <c r="AG94" s="60">
        <f t="shared" si="26"/>
        <v>1779.8333333333333</v>
      </c>
      <c r="AH94" s="60">
        <f t="shared" si="17"/>
        <v>5339.5</v>
      </c>
      <c r="AI94" s="62">
        <f t="shared" si="18"/>
        <v>2135.7999999999997</v>
      </c>
      <c r="AJ94" s="62">
        <v>0</v>
      </c>
      <c r="AK94" s="62">
        <v>0</v>
      </c>
      <c r="AL94" s="60"/>
      <c r="AM94" s="60"/>
      <c r="AN94" s="60"/>
      <c r="AO94" s="62">
        <v>0</v>
      </c>
      <c r="AP94" s="11">
        <f t="shared" si="27"/>
        <v>216591.56006586665</v>
      </c>
    </row>
    <row r="95" spans="1:42" x14ac:dyDescent="0.2">
      <c r="A95" s="51">
        <f t="shared" si="28"/>
        <v>92</v>
      </c>
      <c r="B95" s="52">
        <v>11</v>
      </c>
      <c r="C95" s="52" t="s">
        <v>217</v>
      </c>
      <c r="D95" s="52">
        <v>251</v>
      </c>
      <c r="E95" s="52">
        <v>373</v>
      </c>
      <c r="F95" s="52">
        <v>1</v>
      </c>
      <c r="G95" s="53" t="s">
        <v>101</v>
      </c>
      <c r="H95" s="102">
        <v>37355</v>
      </c>
      <c r="I95" s="55">
        <f t="shared" si="19"/>
        <v>18</v>
      </c>
      <c r="J95" s="67">
        <v>2</v>
      </c>
      <c r="K95" s="67">
        <v>8</v>
      </c>
      <c r="L95" s="63" t="s">
        <v>216</v>
      </c>
      <c r="M95" s="65" t="s">
        <v>279</v>
      </c>
      <c r="N95" s="66" t="s">
        <v>272</v>
      </c>
      <c r="O95" s="66" t="s">
        <v>272</v>
      </c>
      <c r="P95" s="56">
        <v>123.22</v>
      </c>
      <c r="Q95" s="67">
        <v>10679</v>
      </c>
      <c r="R95" s="60">
        <v>0</v>
      </c>
      <c r="S95" s="60">
        <f t="shared" si="20"/>
        <v>10679</v>
      </c>
      <c r="T95" s="69">
        <v>737</v>
      </c>
      <c r="U95" s="63">
        <v>455</v>
      </c>
      <c r="V95" s="62">
        <f t="shared" si="29"/>
        <v>479.90000520000001</v>
      </c>
      <c r="W95" s="60">
        <f t="shared" si="15"/>
        <v>1868.8249999999998</v>
      </c>
      <c r="X95" s="60">
        <f t="shared" si="21"/>
        <v>320.37</v>
      </c>
      <c r="Y95" s="60">
        <f t="shared" si="22"/>
        <v>1014.505</v>
      </c>
      <c r="Z95" s="60">
        <f t="shared" si="23"/>
        <v>213.58</v>
      </c>
      <c r="AA95" s="62">
        <v>0</v>
      </c>
      <c r="AB95" s="62">
        <v>0</v>
      </c>
      <c r="AC95" s="62">
        <v>0</v>
      </c>
      <c r="AD95" s="60">
        <f t="shared" si="24"/>
        <v>15768.180005199998</v>
      </c>
      <c r="AE95" s="60">
        <f t="shared" si="25"/>
        <v>189218.16006239998</v>
      </c>
      <c r="AF95" s="60">
        <f t="shared" si="16"/>
        <v>17798.333333333332</v>
      </c>
      <c r="AG95" s="60">
        <f t="shared" si="26"/>
        <v>1779.8333333333333</v>
      </c>
      <c r="AH95" s="60">
        <f t="shared" si="17"/>
        <v>5339.5</v>
      </c>
      <c r="AI95" s="62">
        <f t="shared" si="18"/>
        <v>2135.7999999999997</v>
      </c>
      <c r="AJ95" s="62">
        <v>0</v>
      </c>
      <c r="AK95" s="62">
        <v>0</v>
      </c>
      <c r="AL95" s="60"/>
      <c r="AM95" s="60"/>
      <c r="AN95" s="60"/>
      <c r="AO95" s="62">
        <v>0</v>
      </c>
      <c r="AP95" s="11">
        <f t="shared" si="27"/>
        <v>216271.62672906666</v>
      </c>
    </row>
    <row r="96" spans="1:42" x14ac:dyDescent="0.2">
      <c r="A96" s="51">
        <f t="shared" si="28"/>
        <v>93</v>
      </c>
      <c r="B96" s="52">
        <v>11</v>
      </c>
      <c r="C96" s="52" t="s">
        <v>217</v>
      </c>
      <c r="D96" s="52">
        <v>251</v>
      </c>
      <c r="E96" s="52">
        <v>373</v>
      </c>
      <c r="F96" s="52">
        <v>1</v>
      </c>
      <c r="G96" s="53" t="s">
        <v>102</v>
      </c>
      <c r="H96" s="102">
        <v>38296</v>
      </c>
      <c r="I96" s="55">
        <f t="shared" si="19"/>
        <v>16</v>
      </c>
      <c r="J96" s="67">
        <v>2</v>
      </c>
      <c r="K96" s="67">
        <v>8</v>
      </c>
      <c r="L96" s="63" t="s">
        <v>216</v>
      </c>
      <c r="M96" s="65" t="s">
        <v>279</v>
      </c>
      <c r="N96" s="66" t="s">
        <v>272</v>
      </c>
      <c r="O96" s="66" t="s">
        <v>272</v>
      </c>
      <c r="P96" s="56">
        <v>123.22</v>
      </c>
      <c r="Q96" s="67">
        <v>10679</v>
      </c>
      <c r="R96" s="60">
        <v>0</v>
      </c>
      <c r="S96" s="60">
        <f t="shared" si="20"/>
        <v>10679</v>
      </c>
      <c r="T96" s="69">
        <v>737</v>
      </c>
      <c r="U96" s="63">
        <v>455</v>
      </c>
      <c r="V96" s="62">
        <f t="shared" si="29"/>
        <v>426.57778239999999</v>
      </c>
      <c r="W96" s="60">
        <f t="shared" si="15"/>
        <v>1868.8249999999998</v>
      </c>
      <c r="X96" s="60">
        <f t="shared" si="21"/>
        <v>320.37</v>
      </c>
      <c r="Y96" s="60">
        <f t="shared" si="22"/>
        <v>1014.505</v>
      </c>
      <c r="Z96" s="60">
        <f t="shared" si="23"/>
        <v>213.58</v>
      </c>
      <c r="AA96" s="62">
        <v>0</v>
      </c>
      <c r="AB96" s="62">
        <v>0</v>
      </c>
      <c r="AC96" s="62">
        <v>0</v>
      </c>
      <c r="AD96" s="60">
        <f t="shared" si="24"/>
        <v>15714.8577824</v>
      </c>
      <c r="AE96" s="60">
        <f t="shared" si="25"/>
        <v>188578.2933888</v>
      </c>
      <c r="AF96" s="60">
        <f t="shared" si="16"/>
        <v>17798.333333333332</v>
      </c>
      <c r="AG96" s="60">
        <f t="shared" si="26"/>
        <v>1779.8333333333333</v>
      </c>
      <c r="AH96" s="60">
        <f t="shared" si="17"/>
        <v>5339.5</v>
      </c>
      <c r="AI96" s="62">
        <f t="shared" si="18"/>
        <v>2135.7999999999997</v>
      </c>
      <c r="AJ96" s="62">
        <v>0</v>
      </c>
      <c r="AK96" s="62">
        <v>0</v>
      </c>
      <c r="AL96" s="60"/>
      <c r="AM96" s="60"/>
      <c r="AN96" s="60"/>
      <c r="AO96" s="62">
        <v>0</v>
      </c>
      <c r="AP96" s="11">
        <f t="shared" si="27"/>
        <v>215631.76005546667</v>
      </c>
    </row>
    <row r="97" spans="1:42" x14ac:dyDescent="0.2">
      <c r="A97" s="51">
        <f t="shared" si="28"/>
        <v>94</v>
      </c>
      <c r="B97" s="52">
        <v>11</v>
      </c>
      <c r="C97" s="52" t="s">
        <v>217</v>
      </c>
      <c r="D97" s="52">
        <v>251</v>
      </c>
      <c r="E97" s="52">
        <v>373</v>
      </c>
      <c r="F97" s="52">
        <v>1</v>
      </c>
      <c r="G97" s="53" t="s">
        <v>103</v>
      </c>
      <c r="H97" s="102">
        <v>41502</v>
      </c>
      <c r="I97" s="55">
        <f t="shared" si="19"/>
        <v>7</v>
      </c>
      <c r="J97" s="67">
        <v>2</v>
      </c>
      <c r="K97" s="67">
        <v>8</v>
      </c>
      <c r="L97" s="63" t="s">
        <v>216</v>
      </c>
      <c r="M97" s="65" t="s">
        <v>279</v>
      </c>
      <c r="N97" s="66" t="s">
        <v>272</v>
      </c>
      <c r="O97" s="66" t="s">
        <v>272</v>
      </c>
      <c r="P97" s="56">
        <v>123.22</v>
      </c>
      <c r="Q97" s="67">
        <v>10679</v>
      </c>
      <c r="R97" s="60">
        <v>0</v>
      </c>
      <c r="S97" s="60">
        <f t="shared" si="20"/>
        <v>10679</v>
      </c>
      <c r="T97" s="69">
        <v>737</v>
      </c>
      <c r="U97" s="63">
        <v>455</v>
      </c>
      <c r="V97" s="62">
        <f t="shared" si="29"/>
        <v>186.62777980000001</v>
      </c>
      <c r="W97" s="60">
        <f t="shared" si="15"/>
        <v>1868.8249999999998</v>
      </c>
      <c r="X97" s="60">
        <f t="shared" si="21"/>
        <v>320.37</v>
      </c>
      <c r="Y97" s="60">
        <f t="shared" si="22"/>
        <v>1014.505</v>
      </c>
      <c r="Z97" s="60">
        <f t="shared" si="23"/>
        <v>213.58</v>
      </c>
      <c r="AA97" s="62">
        <v>0</v>
      </c>
      <c r="AB97" s="62">
        <v>0</v>
      </c>
      <c r="AC97" s="62">
        <v>0</v>
      </c>
      <c r="AD97" s="60">
        <f t="shared" si="24"/>
        <v>15474.907779799998</v>
      </c>
      <c r="AE97" s="60">
        <f t="shared" si="25"/>
        <v>185698.89335759997</v>
      </c>
      <c r="AF97" s="60">
        <f t="shared" si="16"/>
        <v>17798.333333333332</v>
      </c>
      <c r="AG97" s="60">
        <f t="shared" si="26"/>
        <v>1779.8333333333333</v>
      </c>
      <c r="AH97" s="60">
        <f t="shared" si="17"/>
        <v>5339.5</v>
      </c>
      <c r="AI97" s="62">
        <f t="shared" si="18"/>
        <v>2135.7999999999997</v>
      </c>
      <c r="AJ97" s="62">
        <v>0</v>
      </c>
      <c r="AK97" s="62">
        <v>0</v>
      </c>
      <c r="AL97" s="60"/>
      <c r="AM97" s="60"/>
      <c r="AN97" s="60"/>
      <c r="AO97" s="62">
        <v>0</v>
      </c>
      <c r="AP97" s="11">
        <f t="shared" si="27"/>
        <v>212752.36002426664</v>
      </c>
    </row>
    <row r="98" spans="1:42" x14ac:dyDescent="0.2">
      <c r="A98" s="51">
        <f t="shared" si="28"/>
        <v>95</v>
      </c>
      <c r="B98" s="52">
        <v>11</v>
      </c>
      <c r="C98" s="52" t="s">
        <v>217</v>
      </c>
      <c r="D98" s="52">
        <v>251</v>
      </c>
      <c r="E98" s="52">
        <v>373</v>
      </c>
      <c r="F98" s="52">
        <v>4</v>
      </c>
      <c r="G98" s="53" t="s">
        <v>29</v>
      </c>
      <c r="H98" s="104"/>
      <c r="I98" s="55">
        <f t="shared" si="19"/>
        <v>0</v>
      </c>
      <c r="J98" s="64">
        <v>13</v>
      </c>
      <c r="K98" s="64">
        <v>8</v>
      </c>
      <c r="L98" s="63" t="s">
        <v>215</v>
      </c>
      <c r="M98" s="65" t="s">
        <v>280</v>
      </c>
      <c r="N98" s="66" t="s">
        <v>230</v>
      </c>
      <c r="O98" s="66" t="s">
        <v>230</v>
      </c>
      <c r="P98" s="56">
        <v>123.22</v>
      </c>
      <c r="Q98" s="67">
        <v>16246</v>
      </c>
      <c r="R98" s="60">
        <v>0</v>
      </c>
      <c r="S98" s="60">
        <f t="shared" si="20"/>
        <v>16246</v>
      </c>
      <c r="T98" s="69">
        <v>1128</v>
      </c>
      <c r="U98" s="63">
        <v>703</v>
      </c>
      <c r="V98" s="62">
        <f t="shared" si="29"/>
        <v>0</v>
      </c>
      <c r="W98" s="60">
        <f t="shared" si="15"/>
        <v>2843.0499999999997</v>
      </c>
      <c r="X98" s="60">
        <f t="shared" si="21"/>
        <v>487.38</v>
      </c>
      <c r="Y98" s="60">
        <f t="shared" si="22"/>
        <v>1543.3700000000001</v>
      </c>
      <c r="Z98" s="60">
        <f t="shared" si="23"/>
        <v>324.92</v>
      </c>
      <c r="AA98" s="62">
        <v>0</v>
      </c>
      <c r="AB98" s="62">
        <v>0</v>
      </c>
      <c r="AC98" s="62">
        <v>0</v>
      </c>
      <c r="AD98" s="60">
        <f t="shared" si="24"/>
        <v>23275.719999999998</v>
      </c>
      <c r="AE98" s="60">
        <f t="shared" si="25"/>
        <v>279308.63999999996</v>
      </c>
      <c r="AF98" s="60">
        <f t="shared" si="16"/>
        <v>27076.666666666664</v>
      </c>
      <c r="AG98" s="60">
        <f t="shared" si="26"/>
        <v>2707.6666666666665</v>
      </c>
      <c r="AH98" s="60">
        <f t="shared" si="17"/>
        <v>8123</v>
      </c>
      <c r="AI98" s="62">
        <f t="shared" si="18"/>
        <v>3249.2</v>
      </c>
      <c r="AJ98" s="62">
        <v>0</v>
      </c>
      <c r="AK98" s="62">
        <v>0</v>
      </c>
      <c r="AL98" s="60"/>
      <c r="AM98" s="60"/>
      <c r="AN98" s="60"/>
      <c r="AO98" s="62">
        <v>0</v>
      </c>
      <c r="AP98" s="11">
        <f t="shared" si="27"/>
        <v>320465.17333333334</v>
      </c>
    </row>
    <row r="99" spans="1:42" x14ac:dyDescent="0.2">
      <c r="A99" s="51">
        <f t="shared" si="28"/>
        <v>96</v>
      </c>
      <c r="B99" s="52">
        <v>11</v>
      </c>
      <c r="C99" s="52" t="s">
        <v>217</v>
      </c>
      <c r="D99" s="52">
        <v>251</v>
      </c>
      <c r="E99" s="52">
        <v>373</v>
      </c>
      <c r="F99" s="52">
        <v>1</v>
      </c>
      <c r="G99" s="53" t="s">
        <v>104</v>
      </c>
      <c r="H99" s="102">
        <v>34167</v>
      </c>
      <c r="I99" s="55">
        <f t="shared" si="19"/>
        <v>27</v>
      </c>
      <c r="J99" s="64">
        <v>4</v>
      </c>
      <c r="K99" s="64">
        <v>8</v>
      </c>
      <c r="L99" s="63" t="s">
        <v>216</v>
      </c>
      <c r="M99" s="65" t="s">
        <v>281</v>
      </c>
      <c r="N99" s="64" t="s">
        <v>282</v>
      </c>
      <c r="O99" s="64" t="s">
        <v>282</v>
      </c>
      <c r="P99" s="56">
        <v>123.22</v>
      </c>
      <c r="Q99" s="67">
        <v>11438</v>
      </c>
      <c r="R99" s="60">
        <v>0</v>
      </c>
      <c r="S99" s="60">
        <f t="shared" si="20"/>
        <v>11438</v>
      </c>
      <c r="T99" s="69">
        <v>802</v>
      </c>
      <c r="U99" s="63">
        <v>482</v>
      </c>
      <c r="V99" s="62">
        <f t="shared" si="29"/>
        <v>719.85000779999996</v>
      </c>
      <c r="W99" s="60">
        <f t="shared" si="15"/>
        <v>2001.6499999999999</v>
      </c>
      <c r="X99" s="60">
        <f t="shared" si="21"/>
        <v>343.14</v>
      </c>
      <c r="Y99" s="60">
        <f t="shared" si="22"/>
        <v>1086.6099999999999</v>
      </c>
      <c r="Z99" s="60">
        <f t="shared" si="23"/>
        <v>228.76</v>
      </c>
      <c r="AA99" s="62">
        <v>0</v>
      </c>
      <c r="AB99" s="62">
        <v>0</v>
      </c>
      <c r="AC99" s="62">
        <v>0</v>
      </c>
      <c r="AD99" s="60">
        <f t="shared" si="24"/>
        <v>17102.010007799996</v>
      </c>
      <c r="AE99" s="60">
        <f t="shared" si="25"/>
        <v>205224.12009359995</v>
      </c>
      <c r="AF99" s="60">
        <f t="shared" si="16"/>
        <v>19063.333333333332</v>
      </c>
      <c r="AG99" s="60">
        <f t="shared" si="26"/>
        <v>1906.3333333333333</v>
      </c>
      <c r="AH99" s="60">
        <f t="shared" si="17"/>
        <v>5719</v>
      </c>
      <c r="AI99" s="62">
        <f t="shared" si="18"/>
        <v>2287.6</v>
      </c>
      <c r="AJ99" s="62">
        <v>0</v>
      </c>
      <c r="AK99" s="62">
        <v>0</v>
      </c>
      <c r="AL99" s="60"/>
      <c r="AM99" s="60"/>
      <c r="AN99" s="60"/>
      <c r="AO99" s="62">
        <v>0</v>
      </c>
      <c r="AP99" s="11">
        <f t="shared" si="27"/>
        <v>234200.38676026664</v>
      </c>
    </row>
    <row r="100" spans="1:42" x14ac:dyDescent="0.2">
      <c r="A100" s="51">
        <f t="shared" si="28"/>
        <v>97</v>
      </c>
      <c r="B100" s="52">
        <v>11</v>
      </c>
      <c r="C100" s="52" t="s">
        <v>217</v>
      </c>
      <c r="D100" s="52">
        <v>251</v>
      </c>
      <c r="E100" s="52">
        <v>373</v>
      </c>
      <c r="F100" s="52">
        <v>1</v>
      </c>
      <c r="G100" s="53" t="s">
        <v>105</v>
      </c>
      <c r="H100" s="102">
        <v>36203</v>
      </c>
      <c r="I100" s="55">
        <f t="shared" si="19"/>
        <v>21</v>
      </c>
      <c r="J100" s="64">
        <v>4</v>
      </c>
      <c r="K100" s="64">
        <v>8</v>
      </c>
      <c r="L100" s="63" t="s">
        <v>216</v>
      </c>
      <c r="M100" s="65" t="s">
        <v>283</v>
      </c>
      <c r="N100" s="66" t="s">
        <v>284</v>
      </c>
      <c r="O100" s="66" t="s">
        <v>284</v>
      </c>
      <c r="P100" s="56">
        <v>123.22</v>
      </c>
      <c r="Q100" s="67">
        <v>11438</v>
      </c>
      <c r="R100" s="60">
        <v>0</v>
      </c>
      <c r="S100" s="60">
        <f t="shared" si="20"/>
        <v>11438</v>
      </c>
      <c r="T100" s="69">
        <v>802</v>
      </c>
      <c r="U100" s="63">
        <v>482</v>
      </c>
      <c r="V100" s="62">
        <f t="shared" si="29"/>
        <v>559.88333940000007</v>
      </c>
      <c r="W100" s="60">
        <f t="shared" si="15"/>
        <v>2001.6499999999999</v>
      </c>
      <c r="X100" s="60">
        <f t="shared" si="21"/>
        <v>343.14</v>
      </c>
      <c r="Y100" s="60">
        <f t="shared" si="22"/>
        <v>1086.6099999999999</v>
      </c>
      <c r="Z100" s="60">
        <f t="shared" si="23"/>
        <v>228.76</v>
      </c>
      <c r="AA100" s="62">
        <v>0</v>
      </c>
      <c r="AB100" s="62">
        <v>0</v>
      </c>
      <c r="AC100" s="62">
        <v>0</v>
      </c>
      <c r="AD100" s="60">
        <f t="shared" si="24"/>
        <v>16942.043339399996</v>
      </c>
      <c r="AE100" s="60">
        <f t="shared" si="25"/>
        <v>203304.52007279993</v>
      </c>
      <c r="AF100" s="60">
        <f t="shared" si="16"/>
        <v>19063.333333333332</v>
      </c>
      <c r="AG100" s="60">
        <f t="shared" si="26"/>
        <v>1906.3333333333333</v>
      </c>
      <c r="AH100" s="60">
        <f t="shared" si="17"/>
        <v>5719</v>
      </c>
      <c r="AI100" s="62">
        <f t="shared" si="18"/>
        <v>2287.6</v>
      </c>
      <c r="AJ100" s="62">
        <v>0</v>
      </c>
      <c r="AK100" s="62">
        <v>0</v>
      </c>
      <c r="AL100" s="60"/>
      <c r="AM100" s="60"/>
      <c r="AN100" s="60"/>
      <c r="AO100" s="62">
        <v>0</v>
      </c>
      <c r="AP100" s="11">
        <f t="shared" si="27"/>
        <v>232280.78673946662</v>
      </c>
    </row>
    <row r="101" spans="1:42" x14ac:dyDescent="0.2">
      <c r="A101" s="51">
        <f t="shared" si="28"/>
        <v>98</v>
      </c>
      <c r="B101" s="52">
        <v>11</v>
      </c>
      <c r="C101" s="52" t="s">
        <v>217</v>
      </c>
      <c r="D101" s="52">
        <v>251</v>
      </c>
      <c r="E101" s="52">
        <v>373</v>
      </c>
      <c r="F101" s="52">
        <v>1</v>
      </c>
      <c r="G101" s="53" t="s">
        <v>106</v>
      </c>
      <c r="H101" s="104">
        <v>39137</v>
      </c>
      <c r="I101" s="55">
        <f t="shared" si="19"/>
        <v>13</v>
      </c>
      <c r="J101" s="64">
        <v>4</v>
      </c>
      <c r="K101" s="64">
        <v>8</v>
      </c>
      <c r="L101" s="63" t="s">
        <v>216</v>
      </c>
      <c r="M101" s="65" t="s">
        <v>283</v>
      </c>
      <c r="N101" s="66" t="s">
        <v>284</v>
      </c>
      <c r="O101" s="66" t="s">
        <v>284</v>
      </c>
      <c r="P101" s="56">
        <v>123.22</v>
      </c>
      <c r="Q101" s="67">
        <v>11438</v>
      </c>
      <c r="R101" s="60">
        <v>0</v>
      </c>
      <c r="S101" s="60">
        <f t="shared" si="20"/>
        <v>11438</v>
      </c>
      <c r="T101" s="69">
        <v>802</v>
      </c>
      <c r="U101" s="63">
        <v>482</v>
      </c>
      <c r="V101" s="62">
        <f t="shared" si="29"/>
        <v>346.59444820000004</v>
      </c>
      <c r="W101" s="60">
        <f t="shared" si="15"/>
        <v>2001.6499999999999</v>
      </c>
      <c r="X101" s="60">
        <f t="shared" si="21"/>
        <v>343.14</v>
      </c>
      <c r="Y101" s="60">
        <f t="shared" si="22"/>
        <v>1086.6099999999999</v>
      </c>
      <c r="Z101" s="60">
        <f t="shared" si="23"/>
        <v>228.76</v>
      </c>
      <c r="AA101" s="62">
        <v>0</v>
      </c>
      <c r="AB101" s="62">
        <v>0</v>
      </c>
      <c r="AC101" s="62">
        <v>0</v>
      </c>
      <c r="AD101" s="60">
        <f t="shared" si="24"/>
        <v>16728.754448199998</v>
      </c>
      <c r="AE101" s="60">
        <f t="shared" si="25"/>
        <v>200745.05337839999</v>
      </c>
      <c r="AF101" s="60">
        <f t="shared" si="16"/>
        <v>19063.333333333332</v>
      </c>
      <c r="AG101" s="60">
        <f t="shared" si="26"/>
        <v>1906.3333333333333</v>
      </c>
      <c r="AH101" s="60">
        <f t="shared" si="17"/>
        <v>5719</v>
      </c>
      <c r="AI101" s="62">
        <f t="shared" si="18"/>
        <v>2287.6</v>
      </c>
      <c r="AJ101" s="62">
        <v>0</v>
      </c>
      <c r="AK101" s="62">
        <v>0</v>
      </c>
      <c r="AL101" s="60"/>
      <c r="AM101" s="60"/>
      <c r="AN101" s="60"/>
      <c r="AO101" s="62">
        <v>0</v>
      </c>
      <c r="AP101" s="11">
        <f t="shared" si="27"/>
        <v>229721.32004506668</v>
      </c>
    </row>
    <row r="102" spans="1:42" x14ac:dyDescent="0.2">
      <c r="A102" s="51">
        <f t="shared" si="28"/>
        <v>99</v>
      </c>
      <c r="B102" s="52">
        <v>11</v>
      </c>
      <c r="C102" s="52" t="s">
        <v>217</v>
      </c>
      <c r="D102" s="52">
        <v>251</v>
      </c>
      <c r="E102" s="52">
        <v>373</v>
      </c>
      <c r="F102" s="52">
        <v>1</v>
      </c>
      <c r="G102" s="53" t="s">
        <v>107</v>
      </c>
      <c r="H102" s="102">
        <v>40992</v>
      </c>
      <c r="I102" s="55">
        <f t="shared" si="19"/>
        <v>8</v>
      </c>
      <c r="J102" s="64">
        <v>4</v>
      </c>
      <c r="K102" s="64">
        <v>8</v>
      </c>
      <c r="L102" s="63" t="s">
        <v>216</v>
      </c>
      <c r="M102" s="65" t="s">
        <v>283</v>
      </c>
      <c r="N102" s="64" t="s">
        <v>284</v>
      </c>
      <c r="O102" s="64" t="s">
        <v>284</v>
      </c>
      <c r="P102" s="56">
        <v>123.22</v>
      </c>
      <c r="Q102" s="67">
        <v>11438</v>
      </c>
      <c r="R102" s="60">
        <v>0</v>
      </c>
      <c r="S102" s="60">
        <f t="shared" si="20"/>
        <v>11438</v>
      </c>
      <c r="T102" s="69">
        <v>802</v>
      </c>
      <c r="U102" s="63">
        <v>482</v>
      </c>
      <c r="V102" s="62">
        <f t="shared" si="29"/>
        <v>213.28889119999999</v>
      </c>
      <c r="W102" s="60">
        <f t="shared" si="15"/>
        <v>2001.6499999999999</v>
      </c>
      <c r="X102" s="60">
        <f t="shared" si="21"/>
        <v>343.14</v>
      </c>
      <c r="Y102" s="60">
        <f t="shared" si="22"/>
        <v>1086.6099999999999</v>
      </c>
      <c r="Z102" s="60">
        <f t="shared" si="23"/>
        <v>228.76</v>
      </c>
      <c r="AA102" s="62">
        <v>0</v>
      </c>
      <c r="AB102" s="62">
        <v>0</v>
      </c>
      <c r="AC102" s="62">
        <v>0</v>
      </c>
      <c r="AD102" s="60">
        <f t="shared" si="24"/>
        <v>16595.448891199998</v>
      </c>
      <c r="AE102" s="60">
        <f t="shared" si="25"/>
        <v>199145.38669439999</v>
      </c>
      <c r="AF102" s="60">
        <f t="shared" si="16"/>
        <v>19063.333333333332</v>
      </c>
      <c r="AG102" s="60">
        <f t="shared" si="26"/>
        <v>1906.3333333333333</v>
      </c>
      <c r="AH102" s="60">
        <f t="shared" si="17"/>
        <v>5719</v>
      </c>
      <c r="AI102" s="62">
        <f t="shared" si="18"/>
        <v>2287.6</v>
      </c>
      <c r="AJ102" s="62">
        <v>0</v>
      </c>
      <c r="AK102" s="62">
        <v>0</v>
      </c>
      <c r="AL102" s="60"/>
      <c r="AM102" s="60"/>
      <c r="AN102" s="60"/>
      <c r="AO102" s="62">
        <v>0</v>
      </c>
      <c r="AP102" s="11">
        <f t="shared" si="27"/>
        <v>228121.65336106668</v>
      </c>
    </row>
    <row r="103" spans="1:42" x14ac:dyDescent="0.2">
      <c r="A103" s="51">
        <f t="shared" si="28"/>
        <v>100</v>
      </c>
      <c r="B103" s="52">
        <v>11</v>
      </c>
      <c r="C103" s="52" t="s">
        <v>217</v>
      </c>
      <c r="D103" s="52">
        <v>251</v>
      </c>
      <c r="E103" s="52">
        <v>373</v>
      </c>
      <c r="F103" s="52">
        <v>1</v>
      </c>
      <c r="G103" s="53" t="s">
        <v>108</v>
      </c>
      <c r="H103" s="102">
        <v>34715</v>
      </c>
      <c r="I103" s="55">
        <f t="shared" si="19"/>
        <v>25</v>
      </c>
      <c r="J103" s="64">
        <v>2</v>
      </c>
      <c r="K103" s="64">
        <v>8</v>
      </c>
      <c r="L103" s="63" t="s">
        <v>216</v>
      </c>
      <c r="M103" s="65" t="s">
        <v>285</v>
      </c>
      <c r="N103" s="66" t="s">
        <v>284</v>
      </c>
      <c r="O103" s="66" t="s">
        <v>284</v>
      </c>
      <c r="P103" s="56">
        <v>123.22</v>
      </c>
      <c r="Q103" s="67">
        <v>10679</v>
      </c>
      <c r="R103" s="60">
        <v>0</v>
      </c>
      <c r="S103" s="60">
        <f t="shared" si="20"/>
        <v>10679</v>
      </c>
      <c r="T103" s="69">
        <v>737</v>
      </c>
      <c r="U103" s="63">
        <v>455</v>
      </c>
      <c r="V103" s="62">
        <f t="shared" si="29"/>
        <v>666.52778499999999</v>
      </c>
      <c r="W103" s="60">
        <f t="shared" si="15"/>
        <v>1868.8249999999998</v>
      </c>
      <c r="X103" s="60">
        <f t="shared" si="21"/>
        <v>320.37</v>
      </c>
      <c r="Y103" s="60">
        <f t="shared" si="22"/>
        <v>1014.505</v>
      </c>
      <c r="Z103" s="60">
        <f t="shared" si="23"/>
        <v>213.58</v>
      </c>
      <c r="AA103" s="62">
        <v>0</v>
      </c>
      <c r="AB103" s="62">
        <v>0</v>
      </c>
      <c r="AC103" s="62">
        <v>0</v>
      </c>
      <c r="AD103" s="60">
        <f t="shared" si="24"/>
        <v>15954.807784999999</v>
      </c>
      <c r="AE103" s="60">
        <f t="shared" si="25"/>
        <v>191457.69342</v>
      </c>
      <c r="AF103" s="60">
        <f t="shared" si="16"/>
        <v>17798.333333333332</v>
      </c>
      <c r="AG103" s="60">
        <f t="shared" si="26"/>
        <v>1779.8333333333333</v>
      </c>
      <c r="AH103" s="60">
        <f t="shared" si="17"/>
        <v>5339.5</v>
      </c>
      <c r="AI103" s="62">
        <f t="shared" si="18"/>
        <v>2135.7999999999997</v>
      </c>
      <c r="AJ103" s="62">
        <v>0</v>
      </c>
      <c r="AK103" s="62">
        <v>0</v>
      </c>
      <c r="AL103" s="60"/>
      <c r="AM103" s="60"/>
      <c r="AN103" s="60"/>
      <c r="AO103" s="62">
        <v>0</v>
      </c>
      <c r="AP103" s="11">
        <f t="shared" si="27"/>
        <v>218511.16008666667</v>
      </c>
    </row>
    <row r="104" spans="1:42" x14ac:dyDescent="0.2">
      <c r="A104" s="51">
        <f t="shared" si="28"/>
        <v>101</v>
      </c>
      <c r="B104" s="52">
        <v>11</v>
      </c>
      <c r="C104" s="52" t="s">
        <v>217</v>
      </c>
      <c r="D104" s="52">
        <v>251</v>
      </c>
      <c r="E104" s="52">
        <v>373</v>
      </c>
      <c r="F104" s="52">
        <v>1</v>
      </c>
      <c r="G104" s="53" t="s">
        <v>109</v>
      </c>
      <c r="H104" s="102">
        <v>34115</v>
      </c>
      <c r="I104" s="55">
        <f t="shared" si="19"/>
        <v>27</v>
      </c>
      <c r="J104" s="64">
        <v>2</v>
      </c>
      <c r="K104" s="64">
        <v>8</v>
      </c>
      <c r="L104" s="63" t="s">
        <v>216</v>
      </c>
      <c r="M104" s="65" t="s">
        <v>285</v>
      </c>
      <c r="N104" s="66" t="s">
        <v>284</v>
      </c>
      <c r="O104" s="66" t="s">
        <v>284</v>
      </c>
      <c r="P104" s="56">
        <v>123.22</v>
      </c>
      <c r="Q104" s="67">
        <v>10679</v>
      </c>
      <c r="R104" s="60">
        <v>0</v>
      </c>
      <c r="S104" s="60">
        <f t="shared" si="20"/>
        <v>10679</v>
      </c>
      <c r="T104" s="69">
        <v>737</v>
      </c>
      <c r="U104" s="63">
        <v>455</v>
      </c>
      <c r="V104" s="62">
        <f t="shared" si="29"/>
        <v>719.85000779999996</v>
      </c>
      <c r="W104" s="60">
        <f t="shared" si="15"/>
        <v>1868.8249999999998</v>
      </c>
      <c r="X104" s="60">
        <f t="shared" si="21"/>
        <v>320.37</v>
      </c>
      <c r="Y104" s="60">
        <f t="shared" si="22"/>
        <v>1014.505</v>
      </c>
      <c r="Z104" s="60">
        <f t="shared" si="23"/>
        <v>213.58</v>
      </c>
      <c r="AA104" s="62">
        <v>0</v>
      </c>
      <c r="AB104" s="62">
        <v>0</v>
      </c>
      <c r="AC104" s="62">
        <v>0</v>
      </c>
      <c r="AD104" s="60">
        <f t="shared" si="24"/>
        <v>16008.1300078</v>
      </c>
      <c r="AE104" s="60">
        <f t="shared" si="25"/>
        <v>192097.56009360001</v>
      </c>
      <c r="AF104" s="60">
        <f t="shared" si="16"/>
        <v>17798.333333333332</v>
      </c>
      <c r="AG104" s="60">
        <f t="shared" si="26"/>
        <v>1779.8333333333333</v>
      </c>
      <c r="AH104" s="60">
        <f t="shared" si="17"/>
        <v>5339.5</v>
      </c>
      <c r="AI104" s="62">
        <f t="shared" si="18"/>
        <v>2135.7999999999997</v>
      </c>
      <c r="AJ104" s="62">
        <v>0</v>
      </c>
      <c r="AK104" s="62">
        <v>0</v>
      </c>
      <c r="AL104" s="60"/>
      <c r="AM104" s="60"/>
      <c r="AN104" s="60"/>
      <c r="AO104" s="62">
        <v>0</v>
      </c>
      <c r="AP104" s="11">
        <f t="shared" si="27"/>
        <v>219151.02676026669</v>
      </c>
    </row>
    <row r="105" spans="1:42" x14ac:dyDescent="0.2">
      <c r="A105" s="51">
        <f t="shared" si="28"/>
        <v>102</v>
      </c>
      <c r="B105" s="52">
        <v>11</v>
      </c>
      <c r="C105" s="52" t="s">
        <v>217</v>
      </c>
      <c r="D105" s="52">
        <v>251</v>
      </c>
      <c r="E105" s="52">
        <v>373</v>
      </c>
      <c r="F105" s="52">
        <v>1</v>
      </c>
      <c r="G105" s="53" t="s">
        <v>110</v>
      </c>
      <c r="H105" s="102">
        <v>33946</v>
      </c>
      <c r="I105" s="55">
        <f t="shared" si="19"/>
        <v>28</v>
      </c>
      <c r="J105" s="64">
        <v>2</v>
      </c>
      <c r="K105" s="64">
        <v>8</v>
      </c>
      <c r="L105" s="63" t="s">
        <v>216</v>
      </c>
      <c r="M105" s="65" t="s">
        <v>285</v>
      </c>
      <c r="N105" s="66" t="s">
        <v>284</v>
      </c>
      <c r="O105" s="66" t="s">
        <v>284</v>
      </c>
      <c r="P105" s="56">
        <v>123.22</v>
      </c>
      <c r="Q105" s="67">
        <v>10679</v>
      </c>
      <c r="R105" s="60">
        <v>0</v>
      </c>
      <c r="S105" s="60">
        <f t="shared" si="20"/>
        <v>10679</v>
      </c>
      <c r="T105" s="69">
        <v>737</v>
      </c>
      <c r="U105" s="63">
        <v>455</v>
      </c>
      <c r="V105" s="62">
        <f t="shared" si="29"/>
        <v>746.51111920000005</v>
      </c>
      <c r="W105" s="60">
        <f t="shared" si="15"/>
        <v>1868.8249999999998</v>
      </c>
      <c r="X105" s="60">
        <f t="shared" si="21"/>
        <v>320.37</v>
      </c>
      <c r="Y105" s="60">
        <f t="shared" si="22"/>
        <v>1014.505</v>
      </c>
      <c r="Z105" s="60">
        <f t="shared" si="23"/>
        <v>213.58</v>
      </c>
      <c r="AA105" s="62">
        <v>0</v>
      </c>
      <c r="AB105" s="62">
        <v>0</v>
      </c>
      <c r="AC105" s="62">
        <v>0</v>
      </c>
      <c r="AD105" s="60">
        <f t="shared" si="24"/>
        <v>16034.791119200001</v>
      </c>
      <c r="AE105" s="60">
        <f t="shared" si="25"/>
        <v>192417.49343040001</v>
      </c>
      <c r="AF105" s="60">
        <f t="shared" si="16"/>
        <v>17798.333333333332</v>
      </c>
      <c r="AG105" s="60">
        <f t="shared" si="26"/>
        <v>1779.8333333333333</v>
      </c>
      <c r="AH105" s="60">
        <f t="shared" si="17"/>
        <v>5339.5</v>
      </c>
      <c r="AI105" s="62">
        <f t="shared" si="18"/>
        <v>2135.7999999999997</v>
      </c>
      <c r="AJ105" s="62">
        <v>0</v>
      </c>
      <c r="AK105" s="62">
        <v>0</v>
      </c>
      <c r="AL105" s="60"/>
      <c r="AM105" s="60"/>
      <c r="AN105" s="60"/>
      <c r="AO105" s="62">
        <v>0</v>
      </c>
      <c r="AP105" s="11">
        <f t="shared" si="27"/>
        <v>219470.96009706668</v>
      </c>
    </row>
    <row r="106" spans="1:42" x14ac:dyDescent="0.2">
      <c r="A106" s="51">
        <f t="shared" si="28"/>
        <v>103</v>
      </c>
      <c r="B106" s="52">
        <v>11</v>
      </c>
      <c r="C106" s="52" t="s">
        <v>217</v>
      </c>
      <c r="D106" s="52">
        <v>251</v>
      </c>
      <c r="E106" s="52">
        <v>373</v>
      </c>
      <c r="F106" s="52">
        <v>1</v>
      </c>
      <c r="G106" s="53" t="s">
        <v>111</v>
      </c>
      <c r="H106" s="102">
        <v>35836</v>
      </c>
      <c r="I106" s="55">
        <f t="shared" si="19"/>
        <v>22</v>
      </c>
      <c r="J106" s="64">
        <v>2</v>
      </c>
      <c r="K106" s="64">
        <v>8</v>
      </c>
      <c r="L106" s="63" t="s">
        <v>216</v>
      </c>
      <c r="M106" s="65" t="s">
        <v>285</v>
      </c>
      <c r="N106" s="66" t="s">
        <v>284</v>
      </c>
      <c r="O106" s="66" t="s">
        <v>284</v>
      </c>
      <c r="P106" s="56">
        <v>123.22</v>
      </c>
      <c r="Q106" s="67">
        <v>10679</v>
      </c>
      <c r="R106" s="60">
        <v>0</v>
      </c>
      <c r="S106" s="60">
        <f t="shared" si="20"/>
        <v>10679</v>
      </c>
      <c r="T106" s="69">
        <v>737</v>
      </c>
      <c r="U106" s="63">
        <v>455</v>
      </c>
      <c r="V106" s="62">
        <f t="shared" si="29"/>
        <v>586.54445079999994</v>
      </c>
      <c r="W106" s="60">
        <f t="shared" si="15"/>
        <v>1868.8249999999998</v>
      </c>
      <c r="X106" s="60">
        <f t="shared" si="21"/>
        <v>320.37</v>
      </c>
      <c r="Y106" s="60">
        <f t="shared" si="22"/>
        <v>1014.505</v>
      </c>
      <c r="Z106" s="60">
        <f t="shared" si="23"/>
        <v>213.58</v>
      </c>
      <c r="AA106" s="62">
        <v>0</v>
      </c>
      <c r="AB106" s="62">
        <v>0</v>
      </c>
      <c r="AC106" s="62">
        <v>0</v>
      </c>
      <c r="AD106" s="60">
        <f t="shared" si="24"/>
        <v>15874.824450800001</v>
      </c>
      <c r="AE106" s="60">
        <f t="shared" si="25"/>
        <v>190497.89340960002</v>
      </c>
      <c r="AF106" s="60">
        <f t="shared" si="16"/>
        <v>17798.333333333332</v>
      </c>
      <c r="AG106" s="60">
        <f t="shared" si="26"/>
        <v>1779.8333333333333</v>
      </c>
      <c r="AH106" s="60">
        <f t="shared" si="17"/>
        <v>5339.5</v>
      </c>
      <c r="AI106" s="62">
        <f t="shared" si="18"/>
        <v>2135.7999999999997</v>
      </c>
      <c r="AJ106" s="62">
        <v>0</v>
      </c>
      <c r="AK106" s="62">
        <v>0</v>
      </c>
      <c r="AL106" s="60"/>
      <c r="AM106" s="60"/>
      <c r="AN106" s="60"/>
      <c r="AO106" s="62">
        <v>0</v>
      </c>
      <c r="AP106" s="11">
        <f t="shared" si="27"/>
        <v>217551.36007626669</v>
      </c>
    </row>
    <row r="107" spans="1:42" x14ac:dyDescent="0.2">
      <c r="A107" s="51">
        <f t="shared" si="28"/>
        <v>104</v>
      </c>
      <c r="B107" s="52">
        <v>11</v>
      </c>
      <c r="C107" s="52" t="s">
        <v>217</v>
      </c>
      <c r="D107" s="52">
        <v>251</v>
      </c>
      <c r="E107" s="52">
        <v>373</v>
      </c>
      <c r="F107" s="52">
        <v>1</v>
      </c>
      <c r="G107" s="53" t="s">
        <v>112</v>
      </c>
      <c r="H107" s="104">
        <v>36172</v>
      </c>
      <c r="I107" s="55">
        <f t="shared" si="19"/>
        <v>21</v>
      </c>
      <c r="J107" s="64">
        <v>2</v>
      </c>
      <c r="K107" s="64">
        <v>8</v>
      </c>
      <c r="L107" s="63" t="s">
        <v>216</v>
      </c>
      <c r="M107" s="65" t="s">
        <v>285</v>
      </c>
      <c r="N107" s="66" t="s">
        <v>284</v>
      </c>
      <c r="O107" s="66" t="s">
        <v>284</v>
      </c>
      <c r="P107" s="56">
        <v>123.22</v>
      </c>
      <c r="Q107" s="67">
        <v>10679</v>
      </c>
      <c r="R107" s="60">
        <v>0</v>
      </c>
      <c r="S107" s="60">
        <f t="shared" si="20"/>
        <v>10679</v>
      </c>
      <c r="T107" s="69">
        <v>737</v>
      </c>
      <c r="U107" s="63">
        <v>455</v>
      </c>
      <c r="V107" s="62">
        <f t="shared" si="29"/>
        <v>559.88333940000007</v>
      </c>
      <c r="W107" s="60">
        <f t="shared" si="15"/>
        <v>1868.8249999999998</v>
      </c>
      <c r="X107" s="60">
        <f t="shared" si="21"/>
        <v>320.37</v>
      </c>
      <c r="Y107" s="60">
        <f t="shared" si="22"/>
        <v>1014.505</v>
      </c>
      <c r="Z107" s="60">
        <f t="shared" si="23"/>
        <v>213.58</v>
      </c>
      <c r="AA107" s="62">
        <v>0</v>
      </c>
      <c r="AB107" s="62">
        <v>0</v>
      </c>
      <c r="AC107" s="62">
        <v>0</v>
      </c>
      <c r="AD107" s="60">
        <f t="shared" si="24"/>
        <v>15848.1633394</v>
      </c>
      <c r="AE107" s="60">
        <f t="shared" si="25"/>
        <v>190177.96007279999</v>
      </c>
      <c r="AF107" s="60">
        <f t="shared" si="16"/>
        <v>17798.333333333332</v>
      </c>
      <c r="AG107" s="60">
        <f t="shared" si="26"/>
        <v>1779.8333333333333</v>
      </c>
      <c r="AH107" s="60">
        <f t="shared" si="17"/>
        <v>5339.5</v>
      </c>
      <c r="AI107" s="62">
        <f t="shared" si="18"/>
        <v>2135.7999999999997</v>
      </c>
      <c r="AJ107" s="62">
        <v>0</v>
      </c>
      <c r="AK107" s="62">
        <v>0</v>
      </c>
      <c r="AL107" s="60"/>
      <c r="AM107" s="60"/>
      <c r="AN107" s="60"/>
      <c r="AO107" s="62">
        <v>0</v>
      </c>
      <c r="AP107" s="11">
        <f t="shared" si="27"/>
        <v>217231.42673946667</v>
      </c>
    </row>
    <row r="108" spans="1:42" x14ac:dyDescent="0.2">
      <c r="A108" s="51">
        <f t="shared" si="28"/>
        <v>105</v>
      </c>
      <c r="B108" s="52">
        <v>11</v>
      </c>
      <c r="C108" s="52" t="s">
        <v>217</v>
      </c>
      <c r="D108" s="52">
        <v>251</v>
      </c>
      <c r="E108" s="52">
        <v>373</v>
      </c>
      <c r="F108" s="52">
        <v>1</v>
      </c>
      <c r="G108" s="53" t="s">
        <v>113</v>
      </c>
      <c r="H108" s="102">
        <v>36628</v>
      </c>
      <c r="I108" s="55">
        <f t="shared" si="19"/>
        <v>20</v>
      </c>
      <c r="J108" s="64">
        <v>2</v>
      </c>
      <c r="K108" s="64">
        <v>8</v>
      </c>
      <c r="L108" s="63" t="s">
        <v>216</v>
      </c>
      <c r="M108" s="65" t="s">
        <v>285</v>
      </c>
      <c r="N108" s="66" t="s">
        <v>284</v>
      </c>
      <c r="O108" s="66" t="s">
        <v>284</v>
      </c>
      <c r="P108" s="56">
        <v>123.22</v>
      </c>
      <c r="Q108" s="67">
        <v>10679</v>
      </c>
      <c r="R108" s="60">
        <v>0</v>
      </c>
      <c r="S108" s="60">
        <f t="shared" si="20"/>
        <v>10679</v>
      </c>
      <c r="T108" s="69">
        <v>737</v>
      </c>
      <c r="U108" s="63">
        <v>455</v>
      </c>
      <c r="V108" s="62">
        <f t="shared" si="29"/>
        <v>533.22222799999997</v>
      </c>
      <c r="W108" s="60">
        <f t="shared" si="15"/>
        <v>1868.8249999999998</v>
      </c>
      <c r="X108" s="60">
        <f t="shared" si="21"/>
        <v>320.37</v>
      </c>
      <c r="Y108" s="60">
        <f t="shared" si="22"/>
        <v>1014.505</v>
      </c>
      <c r="Z108" s="60">
        <f t="shared" si="23"/>
        <v>213.58</v>
      </c>
      <c r="AA108" s="62">
        <v>0</v>
      </c>
      <c r="AB108" s="62">
        <v>0</v>
      </c>
      <c r="AC108" s="62">
        <v>0</v>
      </c>
      <c r="AD108" s="60">
        <f t="shared" si="24"/>
        <v>15821.502227999999</v>
      </c>
      <c r="AE108" s="60">
        <f t="shared" si="25"/>
        <v>189858.026736</v>
      </c>
      <c r="AF108" s="60">
        <f t="shared" si="16"/>
        <v>17798.333333333332</v>
      </c>
      <c r="AG108" s="60">
        <f t="shared" si="26"/>
        <v>1779.8333333333333</v>
      </c>
      <c r="AH108" s="60">
        <f t="shared" si="17"/>
        <v>5339.5</v>
      </c>
      <c r="AI108" s="62">
        <f t="shared" si="18"/>
        <v>2135.7999999999997</v>
      </c>
      <c r="AJ108" s="62">
        <v>0</v>
      </c>
      <c r="AK108" s="62">
        <v>0</v>
      </c>
      <c r="AL108" s="60"/>
      <c r="AM108" s="60"/>
      <c r="AN108" s="60"/>
      <c r="AO108" s="62">
        <v>0</v>
      </c>
      <c r="AP108" s="11">
        <f t="shared" si="27"/>
        <v>216911.49340266667</v>
      </c>
    </row>
    <row r="109" spans="1:42" x14ac:dyDescent="0.2">
      <c r="A109" s="51">
        <f t="shared" si="28"/>
        <v>106</v>
      </c>
      <c r="B109" s="52">
        <v>11</v>
      </c>
      <c r="C109" s="52" t="s">
        <v>217</v>
      </c>
      <c r="D109" s="52">
        <v>251</v>
      </c>
      <c r="E109" s="52">
        <v>373</v>
      </c>
      <c r="F109" s="52">
        <v>1</v>
      </c>
      <c r="G109" s="53" t="s">
        <v>114</v>
      </c>
      <c r="H109" s="104">
        <v>38643</v>
      </c>
      <c r="I109" s="55">
        <f t="shared" si="19"/>
        <v>15</v>
      </c>
      <c r="J109" s="64">
        <v>2</v>
      </c>
      <c r="K109" s="64">
        <v>8</v>
      </c>
      <c r="L109" s="63" t="s">
        <v>216</v>
      </c>
      <c r="M109" s="65" t="s">
        <v>285</v>
      </c>
      <c r="N109" s="66" t="s">
        <v>284</v>
      </c>
      <c r="O109" s="66" t="s">
        <v>284</v>
      </c>
      <c r="P109" s="56">
        <v>123.22</v>
      </c>
      <c r="Q109" s="67">
        <v>10679</v>
      </c>
      <c r="R109" s="60">
        <v>0</v>
      </c>
      <c r="S109" s="60">
        <f t="shared" si="20"/>
        <v>10679</v>
      </c>
      <c r="T109" s="69">
        <v>737</v>
      </c>
      <c r="U109" s="63">
        <v>455</v>
      </c>
      <c r="V109" s="62">
        <f t="shared" si="29"/>
        <v>399.91667100000001</v>
      </c>
      <c r="W109" s="60">
        <f t="shared" si="15"/>
        <v>1868.8249999999998</v>
      </c>
      <c r="X109" s="60">
        <f t="shared" si="21"/>
        <v>320.37</v>
      </c>
      <c r="Y109" s="60">
        <f t="shared" si="22"/>
        <v>1014.505</v>
      </c>
      <c r="Z109" s="60">
        <f t="shared" si="23"/>
        <v>213.58</v>
      </c>
      <c r="AA109" s="62">
        <v>0</v>
      </c>
      <c r="AB109" s="62">
        <v>0</v>
      </c>
      <c r="AC109" s="62">
        <v>0</v>
      </c>
      <c r="AD109" s="60">
        <f t="shared" si="24"/>
        <v>15688.196671</v>
      </c>
      <c r="AE109" s="60">
        <f t="shared" si="25"/>
        <v>188258.360052</v>
      </c>
      <c r="AF109" s="60">
        <f t="shared" si="16"/>
        <v>17798.333333333332</v>
      </c>
      <c r="AG109" s="60">
        <f t="shared" si="26"/>
        <v>1779.8333333333333</v>
      </c>
      <c r="AH109" s="60">
        <f t="shared" si="17"/>
        <v>5339.5</v>
      </c>
      <c r="AI109" s="62">
        <f t="shared" si="18"/>
        <v>2135.7999999999997</v>
      </c>
      <c r="AJ109" s="62">
        <v>0</v>
      </c>
      <c r="AK109" s="62">
        <v>0</v>
      </c>
      <c r="AL109" s="60"/>
      <c r="AM109" s="60"/>
      <c r="AN109" s="60"/>
      <c r="AO109" s="62">
        <v>0</v>
      </c>
      <c r="AP109" s="11">
        <f t="shared" si="27"/>
        <v>215311.82671866668</v>
      </c>
    </row>
    <row r="110" spans="1:42" x14ac:dyDescent="0.2">
      <c r="A110" s="51">
        <f t="shared" si="28"/>
        <v>107</v>
      </c>
      <c r="B110" s="52">
        <v>11</v>
      </c>
      <c r="C110" s="52" t="s">
        <v>217</v>
      </c>
      <c r="D110" s="52">
        <v>251</v>
      </c>
      <c r="E110" s="52">
        <v>373</v>
      </c>
      <c r="F110" s="52">
        <v>1</v>
      </c>
      <c r="G110" s="53" t="s">
        <v>115</v>
      </c>
      <c r="H110" s="104">
        <v>38708</v>
      </c>
      <c r="I110" s="55">
        <f t="shared" si="19"/>
        <v>15</v>
      </c>
      <c r="J110" s="64">
        <v>2</v>
      </c>
      <c r="K110" s="64">
        <v>8</v>
      </c>
      <c r="L110" s="63" t="s">
        <v>216</v>
      </c>
      <c r="M110" s="65" t="s">
        <v>285</v>
      </c>
      <c r="N110" s="66" t="s">
        <v>284</v>
      </c>
      <c r="O110" s="66" t="s">
        <v>284</v>
      </c>
      <c r="P110" s="56">
        <v>123.22</v>
      </c>
      <c r="Q110" s="67">
        <v>10679</v>
      </c>
      <c r="R110" s="60">
        <v>0</v>
      </c>
      <c r="S110" s="60">
        <f t="shared" si="20"/>
        <v>10679</v>
      </c>
      <c r="T110" s="69">
        <v>737</v>
      </c>
      <c r="U110" s="63">
        <v>455</v>
      </c>
      <c r="V110" s="62">
        <f t="shared" si="29"/>
        <v>399.91667100000001</v>
      </c>
      <c r="W110" s="60">
        <f t="shared" si="15"/>
        <v>1868.8249999999998</v>
      </c>
      <c r="X110" s="60">
        <f t="shared" si="21"/>
        <v>320.37</v>
      </c>
      <c r="Y110" s="60">
        <f t="shared" si="22"/>
        <v>1014.505</v>
      </c>
      <c r="Z110" s="60">
        <f t="shared" si="23"/>
        <v>213.58</v>
      </c>
      <c r="AA110" s="62">
        <v>0</v>
      </c>
      <c r="AB110" s="62">
        <v>0</v>
      </c>
      <c r="AC110" s="62">
        <v>0</v>
      </c>
      <c r="AD110" s="60">
        <f t="shared" si="24"/>
        <v>15688.196671</v>
      </c>
      <c r="AE110" s="60">
        <f t="shared" si="25"/>
        <v>188258.360052</v>
      </c>
      <c r="AF110" s="60">
        <f t="shared" si="16"/>
        <v>17798.333333333332</v>
      </c>
      <c r="AG110" s="60">
        <f t="shared" si="26"/>
        <v>1779.8333333333333</v>
      </c>
      <c r="AH110" s="60">
        <f t="shared" si="17"/>
        <v>5339.5</v>
      </c>
      <c r="AI110" s="62">
        <f t="shared" si="18"/>
        <v>2135.7999999999997</v>
      </c>
      <c r="AJ110" s="62">
        <v>0</v>
      </c>
      <c r="AK110" s="62">
        <v>0</v>
      </c>
      <c r="AL110" s="60"/>
      <c r="AM110" s="60"/>
      <c r="AN110" s="60"/>
      <c r="AO110" s="62">
        <v>0</v>
      </c>
      <c r="AP110" s="11">
        <f t="shared" si="27"/>
        <v>215311.82671866668</v>
      </c>
    </row>
    <row r="111" spans="1:42" x14ac:dyDescent="0.2">
      <c r="A111" s="51">
        <f t="shared" si="28"/>
        <v>108</v>
      </c>
      <c r="B111" s="52">
        <v>11</v>
      </c>
      <c r="C111" s="52" t="s">
        <v>217</v>
      </c>
      <c r="D111" s="52">
        <v>251</v>
      </c>
      <c r="E111" s="52">
        <v>373</v>
      </c>
      <c r="F111" s="52">
        <v>1</v>
      </c>
      <c r="G111" s="53" t="s">
        <v>116</v>
      </c>
      <c r="H111" s="104">
        <v>39029</v>
      </c>
      <c r="I111" s="55">
        <f t="shared" si="19"/>
        <v>14</v>
      </c>
      <c r="J111" s="64">
        <v>2</v>
      </c>
      <c r="K111" s="64">
        <v>8</v>
      </c>
      <c r="L111" s="63" t="s">
        <v>216</v>
      </c>
      <c r="M111" s="65" t="s">
        <v>285</v>
      </c>
      <c r="N111" s="66" t="s">
        <v>284</v>
      </c>
      <c r="O111" s="66" t="s">
        <v>284</v>
      </c>
      <c r="P111" s="56">
        <v>123.22</v>
      </c>
      <c r="Q111" s="67">
        <v>10679</v>
      </c>
      <c r="R111" s="60">
        <v>0</v>
      </c>
      <c r="S111" s="60">
        <f t="shared" si="20"/>
        <v>10679</v>
      </c>
      <c r="T111" s="69">
        <v>737</v>
      </c>
      <c r="U111" s="63">
        <v>455</v>
      </c>
      <c r="V111" s="62">
        <f t="shared" si="29"/>
        <v>373.25555960000003</v>
      </c>
      <c r="W111" s="60">
        <f t="shared" si="15"/>
        <v>1868.8249999999998</v>
      </c>
      <c r="X111" s="60">
        <f t="shared" si="21"/>
        <v>320.37</v>
      </c>
      <c r="Y111" s="60">
        <f t="shared" si="22"/>
        <v>1014.505</v>
      </c>
      <c r="Z111" s="60">
        <f t="shared" si="23"/>
        <v>213.58</v>
      </c>
      <c r="AA111" s="62">
        <v>0</v>
      </c>
      <c r="AB111" s="62">
        <v>0</v>
      </c>
      <c r="AC111" s="62">
        <v>0</v>
      </c>
      <c r="AD111" s="60">
        <f t="shared" si="24"/>
        <v>15661.535559599999</v>
      </c>
      <c r="AE111" s="60">
        <f t="shared" si="25"/>
        <v>187938.42671519998</v>
      </c>
      <c r="AF111" s="60">
        <f t="shared" si="16"/>
        <v>17798.333333333332</v>
      </c>
      <c r="AG111" s="60">
        <f t="shared" si="26"/>
        <v>1779.8333333333333</v>
      </c>
      <c r="AH111" s="60">
        <f t="shared" si="17"/>
        <v>5339.5</v>
      </c>
      <c r="AI111" s="62">
        <f t="shared" si="18"/>
        <v>2135.7999999999997</v>
      </c>
      <c r="AJ111" s="62">
        <v>0</v>
      </c>
      <c r="AK111" s="62">
        <v>0</v>
      </c>
      <c r="AL111" s="60"/>
      <c r="AM111" s="60"/>
      <c r="AN111" s="60"/>
      <c r="AO111" s="62">
        <v>0</v>
      </c>
      <c r="AP111" s="11">
        <f t="shared" si="27"/>
        <v>214991.89338186666</v>
      </c>
    </row>
    <row r="112" spans="1:42" x14ac:dyDescent="0.2">
      <c r="A112" s="51">
        <f t="shared" si="28"/>
        <v>109</v>
      </c>
      <c r="B112" s="52">
        <v>11</v>
      </c>
      <c r="C112" s="52" t="s">
        <v>217</v>
      </c>
      <c r="D112" s="52">
        <v>251</v>
      </c>
      <c r="E112" s="52">
        <v>373</v>
      </c>
      <c r="F112" s="52">
        <v>1</v>
      </c>
      <c r="G112" s="53" t="s">
        <v>117</v>
      </c>
      <c r="H112" s="104">
        <v>40848</v>
      </c>
      <c r="I112" s="55">
        <f t="shared" si="19"/>
        <v>9</v>
      </c>
      <c r="J112" s="64">
        <v>2</v>
      </c>
      <c r="K112" s="64">
        <v>8</v>
      </c>
      <c r="L112" s="63" t="s">
        <v>216</v>
      </c>
      <c r="M112" s="65" t="s">
        <v>285</v>
      </c>
      <c r="N112" s="66" t="s">
        <v>282</v>
      </c>
      <c r="O112" s="66" t="s">
        <v>282</v>
      </c>
      <c r="P112" s="56">
        <v>123.22</v>
      </c>
      <c r="Q112" s="67">
        <v>10679</v>
      </c>
      <c r="R112" s="60">
        <v>0</v>
      </c>
      <c r="S112" s="60">
        <f t="shared" si="20"/>
        <v>10679</v>
      </c>
      <c r="T112" s="69">
        <v>737</v>
      </c>
      <c r="U112" s="63">
        <v>455</v>
      </c>
      <c r="V112" s="62">
        <f t="shared" si="29"/>
        <v>239.9500026</v>
      </c>
      <c r="W112" s="60">
        <f t="shared" si="15"/>
        <v>1868.8249999999998</v>
      </c>
      <c r="X112" s="60">
        <f t="shared" si="21"/>
        <v>320.37</v>
      </c>
      <c r="Y112" s="60">
        <f t="shared" si="22"/>
        <v>1014.505</v>
      </c>
      <c r="Z112" s="60">
        <f t="shared" si="23"/>
        <v>213.58</v>
      </c>
      <c r="AA112" s="62">
        <v>0</v>
      </c>
      <c r="AB112" s="62">
        <v>0</v>
      </c>
      <c r="AC112" s="62">
        <v>0</v>
      </c>
      <c r="AD112" s="60">
        <f t="shared" si="24"/>
        <v>15528.230002599999</v>
      </c>
      <c r="AE112" s="60">
        <f t="shared" si="25"/>
        <v>186338.76003119998</v>
      </c>
      <c r="AF112" s="60">
        <f t="shared" si="16"/>
        <v>17798.333333333332</v>
      </c>
      <c r="AG112" s="60">
        <f t="shared" si="26"/>
        <v>1779.8333333333333</v>
      </c>
      <c r="AH112" s="60">
        <f t="shared" si="17"/>
        <v>5339.5</v>
      </c>
      <c r="AI112" s="62">
        <f t="shared" si="18"/>
        <v>2135.7999999999997</v>
      </c>
      <c r="AJ112" s="62">
        <v>0</v>
      </c>
      <c r="AK112" s="62">
        <v>0</v>
      </c>
      <c r="AL112" s="60"/>
      <c r="AM112" s="60"/>
      <c r="AN112" s="60"/>
      <c r="AO112" s="62">
        <v>0</v>
      </c>
      <c r="AP112" s="11">
        <f t="shared" si="27"/>
        <v>213392.22669786666</v>
      </c>
    </row>
    <row r="113" spans="1:42" x14ac:dyDescent="0.2">
      <c r="A113" s="51">
        <f t="shared" si="28"/>
        <v>110</v>
      </c>
      <c r="B113" s="52">
        <v>11</v>
      </c>
      <c r="C113" s="52" t="s">
        <v>217</v>
      </c>
      <c r="D113" s="52">
        <v>251</v>
      </c>
      <c r="E113" s="52">
        <v>373</v>
      </c>
      <c r="F113" s="52">
        <v>1</v>
      </c>
      <c r="G113" s="53" t="s">
        <v>118</v>
      </c>
      <c r="H113" s="104">
        <v>41771</v>
      </c>
      <c r="I113" s="55">
        <f t="shared" si="19"/>
        <v>6</v>
      </c>
      <c r="J113" s="64">
        <v>2</v>
      </c>
      <c r="K113" s="64">
        <v>8</v>
      </c>
      <c r="L113" s="63" t="s">
        <v>216</v>
      </c>
      <c r="M113" s="65" t="s">
        <v>285</v>
      </c>
      <c r="N113" s="66" t="s">
        <v>284</v>
      </c>
      <c r="O113" s="66" t="s">
        <v>284</v>
      </c>
      <c r="P113" s="56">
        <v>123.22</v>
      </c>
      <c r="Q113" s="67">
        <v>10679</v>
      </c>
      <c r="R113" s="60">
        <v>0</v>
      </c>
      <c r="S113" s="60">
        <f t="shared" si="20"/>
        <v>10679</v>
      </c>
      <c r="T113" s="69">
        <v>737</v>
      </c>
      <c r="U113" s="63">
        <v>455</v>
      </c>
      <c r="V113" s="62">
        <f t="shared" si="29"/>
        <v>159.9666684</v>
      </c>
      <c r="W113" s="60">
        <f t="shared" si="15"/>
        <v>1868.8249999999998</v>
      </c>
      <c r="X113" s="60">
        <f t="shared" si="21"/>
        <v>320.37</v>
      </c>
      <c r="Y113" s="60">
        <f t="shared" si="22"/>
        <v>1014.505</v>
      </c>
      <c r="Z113" s="60">
        <f t="shared" si="23"/>
        <v>213.58</v>
      </c>
      <c r="AA113" s="62">
        <v>0</v>
      </c>
      <c r="AB113" s="62">
        <v>0</v>
      </c>
      <c r="AC113" s="62">
        <v>0</v>
      </c>
      <c r="AD113" s="60">
        <f t="shared" si="24"/>
        <v>15448.246668400001</v>
      </c>
      <c r="AE113" s="60">
        <f t="shared" si="25"/>
        <v>185378.9600208</v>
      </c>
      <c r="AF113" s="60">
        <f t="shared" si="16"/>
        <v>17798.333333333332</v>
      </c>
      <c r="AG113" s="60">
        <f t="shared" si="26"/>
        <v>1779.8333333333333</v>
      </c>
      <c r="AH113" s="60">
        <f t="shared" si="17"/>
        <v>5339.5</v>
      </c>
      <c r="AI113" s="62">
        <f t="shared" si="18"/>
        <v>2135.7999999999997</v>
      </c>
      <c r="AJ113" s="62">
        <v>0</v>
      </c>
      <c r="AK113" s="62">
        <v>0</v>
      </c>
      <c r="AL113" s="60"/>
      <c r="AM113" s="60"/>
      <c r="AN113" s="60"/>
      <c r="AO113" s="62">
        <v>0</v>
      </c>
      <c r="AP113" s="11">
        <f t="shared" si="27"/>
        <v>212432.42668746668</v>
      </c>
    </row>
    <row r="114" spans="1:42" x14ac:dyDescent="0.2">
      <c r="A114" s="51">
        <f t="shared" si="28"/>
        <v>111</v>
      </c>
      <c r="B114" s="52">
        <v>11</v>
      </c>
      <c r="C114" s="52" t="s">
        <v>217</v>
      </c>
      <c r="D114" s="52">
        <v>251</v>
      </c>
      <c r="E114" s="52">
        <v>373</v>
      </c>
      <c r="F114" s="52">
        <v>1</v>
      </c>
      <c r="G114" s="53" t="s">
        <v>119</v>
      </c>
      <c r="H114" s="104">
        <v>42038</v>
      </c>
      <c r="I114" s="55">
        <f t="shared" si="19"/>
        <v>5</v>
      </c>
      <c r="J114" s="64">
        <v>2</v>
      </c>
      <c r="K114" s="64">
        <v>8</v>
      </c>
      <c r="L114" s="63" t="s">
        <v>216</v>
      </c>
      <c r="M114" s="65" t="s">
        <v>285</v>
      </c>
      <c r="N114" s="66" t="s">
        <v>284</v>
      </c>
      <c r="O114" s="66" t="s">
        <v>284</v>
      </c>
      <c r="P114" s="56">
        <v>123.22</v>
      </c>
      <c r="Q114" s="67">
        <v>10679</v>
      </c>
      <c r="R114" s="60">
        <v>0</v>
      </c>
      <c r="S114" s="60">
        <f t="shared" si="20"/>
        <v>10679</v>
      </c>
      <c r="T114" s="69">
        <v>737</v>
      </c>
      <c r="U114" s="63">
        <v>455</v>
      </c>
      <c r="V114" s="62">
        <f t="shared" si="29"/>
        <v>133.30555699999999</v>
      </c>
      <c r="W114" s="60">
        <f t="shared" si="15"/>
        <v>1868.8249999999998</v>
      </c>
      <c r="X114" s="60">
        <f t="shared" si="21"/>
        <v>320.37</v>
      </c>
      <c r="Y114" s="60">
        <f t="shared" si="22"/>
        <v>1014.505</v>
      </c>
      <c r="Z114" s="60">
        <f t="shared" si="23"/>
        <v>213.58</v>
      </c>
      <c r="AA114" s="62">
        <v>0</v>
      </c>
      <c r="AB114" s="62">
        <v>0</v>
      </c>
      <c r="AC114" s="62">
        <v>0</v>
      </c>
      <c r="AD114" s="60">
        <f t="shared" si="24"/>
        <v>15421.585557</v>
      </c>
      <c r="AE114" s="60">
        <f t="shared" si="25"/>
        <v>185059.02668400001</v>
      </c>
      <c r="AF114" s="60">
        <f t="shared" si="16"/>
        <v>17798.333333333332</v>
      </c>
      <c r="AG114" s="60">
        <f t="shared" si="26"/>
        <v>1779.8333333333333</v>
      </c>
      <c r="AH114" s="60">
        <f t="shared" si="17"/>
        <v>5339.5</v>
      </c>
      <c r="AI114" s="62">
        <f t="shared" si="18"/>
        <v>2135.7999999999997</v>
      </c>
      <c r="AJ114" s="62">
        <v>0</v>
      </c>
      <c r="AK114" s="62">
        <v>0</v>
      </c>
      <c r="AL114" s="60"/>
      <c r="AM114" s="60"/>
      <c r="AN114" s="60"/>
      <c r="AO114" s="62">
        <v>0</v>
      </c>
      <c r="AP114" s="11">
        <f t="shared" si="27"/>
        <v>212112.49335066669</v>
      </c>
    </row>
    <row r="115" spans="1:42" x14ac:dyDescent="0.2">
      <c r="A115" s="51">
        <f t="shared" si="28"/>
        <v>112</v>
      </c>
      <c r="B115" s="52">
        <v>11</v>
      </c>
      <c r="C115" s="52" t="s">
        <v>217</v>
      </c>
      <c r="D115" s="52">
        <v>251</v>
      </c>
      <c r="E115" s="52">
        <v>373</v>
      </c>
      <c r="F115" s="52">
        <v>1</v>
      </c>
      <c r="G115" s="70" t="s">
        <v>120</v>
      </c>
      <c r="H115" s="104">
        <v>42662</v>
      </c>
      <c r="I115" s="55">
        <f t="shared" si="19"/>
        <v>4</v>
      </c>
      <c r="J115" s="64">
        <v>2</v>
      </c>
      <c r="K115" s="64">
        <v>8</v>
      </c>
      <c r="L115" s="63" t="s">
        <v>216</v>
      </c>
      <c r="M115" s="65" t="s">
        <v>285</v>
      </c>
      <c r="N115" s="66" t="s">
        <v>284</v>
      </c>
      <c r="O115" s="66" t="s">
        <v>284</v>
      </c>
      <c r="P115" s="56">
        <v>123.22</v>
      </c>
      <c r="Q115" s="67">
        <v>10679</v>
      </c>
      <c r="R115" s="60">
        <v>0</v>
      </c>
      <c r="S115" s="60">
        <f t="shared" si="20"/>
        <v>10679</v>
      </c>
      <c r="T115" s="69">
        <v>737</v>
      </c>
      <c r="U115" s="63">
        <v>455</v>
      </c>
      <c r="V115" s="62">
        <f t="shared" si="29"/>
        <v>0</v>
      </c>
      <c r="W115" s="60">
        <f t="shared" si="15"/>
        <v>1868.8249999999998</v>
      </c>
      <c r="X115" s="60">
        <f t="shared" si="21"/>
        <v>320.37</v>
      </c>
      <c r="Y115" s="60">
        <f t="shared" si="22"/>
        <v>1014.505</v>
      </c>
      <c r="Z115" s="60">
        <f t="shared" si="23"/>
        <v>213.58</v>
      </c>
      <c r="AA115" s="62">
        <v>0</v>
      </c>
      <c r="AB115" s="62">
        <v>0</v>
      </c>
      <c r="AC115" s="62">
        <v>0</v>
      </c>
      <c r="AD115" s="60">
        <f t="shared" si="24"/>
        <v>15288.28</v>
      </c>
      <c r="AE115" s="60">
        <f t="shared" si="25"/>
        <v>183459.36000000002</v>
      </c>
      <c r="AF115" s="60">
        <f t="shared" si="16"/>
        <v>17798.333333333332</v>
      </c>
      <c r="AG115" s="60">
        <f t="shared" si="26"/>
        <v>1779.8333333333333</v>
      </c>
      <c r="AH115" s="60">
        <f t="shared" si="17"/>
        <v>5339.5</v>
      </c>
      <c r="AI115" s="62">
        <f t="shared" si="18"/>
        <v>2135.7999999999997</v>
      </c>
      <c r="AJ115" s="62">
        <v>0</v>
      </c>
      <c r="AK115" s="62">
        <v>0</v>
      </c>
      <c r="AL115" s="60"/>
      <c r="AM115" s="60"/>
      <c r="AN115" s="60"/>
      <c r="AO115" s="62">
        <v>0</v>
      </c>
      <c r="AP115" s="11">
        <f t="shared" si="27"/>
        <v>210512.82666666669</v>
      </c>
    </row>
    <row r="116" spans="1:42" x14ac:dyDescent="0.2">
      <c r="A116" s="51">
        <f t="shared" si="28"/>
        <v>113</v>
      </c>
      <c r="B116" s="52">
        <v>11</v>
      </c>
      <c r="C116" s="52" t="s">
        <v>217</v>
      </c>
      <c r="D116" s="52">
        <v>251</v>
      </c>
      <c r="E116" s="52">
        <v>373</v>
      </c>
      <c r="F116" s="52">
        <v>1</v>
      </c>
      <c r="G116" s="53" t="s">
        <v>29</v>
      </c>
      <c r="H116" s="102"/>
      <c r="I116" s="55">
        <f t="shared" si="19"/>
        <v>0</v>
      </c>
      <c r="J116" s="64">
        <v>2</v>
      </c>
      <c r="K116" s="63">
        <v>8</v>
      </c>
      <c r="L116" s="66" t="s">
        <v>216</v>
      </c>
      <c r="M116" s="65" t="s">
        <v>285</v>
      </c>
      <c r="N116" s="66" t="s">
        <v>284</v>
      </c>
      <c r="O116" s="66" t="s">
        <v>284</v>
      </c>
      <c r="P116" s="56">
        <v>123.22</v>
      </c>
      <c r="Q116" s="67">
        <v>10679</v>
      </c>
      <c r="R116" s="60">
        <v>0</v>
      </c>
      <c r="S116" s="60">
        <f t="shared" si="20"/>
        <v>10679</v>
      </c>
      <c r="T116" s="69">
        <v>737</v>
      </c>
      <c r="U116" s="63">
        <v>455</v>
      </c>
      <c r="V116" s="62">
        <f t="shared" si="29"/>
        <v>0</v>
      </c>
      <c r="W116" s="60">
        <f t="shared" si="15"/>
        <v>1868.8249999999998</v>
      </c>
      <c r="X116" s="60">
        <f t="shared" si="21"/>
        <v>320.37</v>
      </c>
      <c r="Y116" s="60">
        <f t="shared" si="22"/>
        <v>1014.505</v>
      </c>
      <c r="Z116" s="60">
        <f t="shared" si="23"/>
        <v>213.58</v>
      </c>
      <c r="AA116" s="62">
        <v>0</v>
      </c>
      <c r="AB116" s="62">
        <v>0</v>
      </c>
      <c r="AC116" s="62">
        <v>0</v>
      </c>
      <c r="AD116" s="60">
        <f t="shared" si="24"/>
        <v>15288.28</v>
      </c>
      <c r="AE116" s="60">
        <f t="shared" si="25"/>
        <v>183459.36000000002</v>
      </c>
      <c r="AF116" s="60">
        <f t="shared" si="16"/>
        <v>17798.333333333332</v>
      </c>
      <c r="AG116" s="60">
        <f t="shared" si="26"/>
        <v>1779.8333333333333</v>
      </c>
      <c r="AH116" s="60">
        <f t="shared" si="17"/>
        <v>5339.5</v>
      </c>
      <c r="AI116" s="62">
        <f t="shared" si="18"/>
        <v>2135.7999999999997</v>
      </c>
      <c r="AJ116" s="62">
        <v>0</v>
      </c>
      <c r="AK116" s="62">
        <v>0</v>
      </c>
      <c r="AL116" s="60"/>
      <c r="AM116" s="60"/>
      <c r="AN116" s="60"/>
      <c r="AO116" s="62">
        <v>0</v>
      </c>
      <c r="AP116" s="11">
        <f t="shared" si="27"/>
        <v>210512.82666666669</v>
      </c>
    </row>
    <row r="117" spans="1:42" x14ac:dyDescent="0.2">
      <c r="A117" s="51">
        <f t="shared" si="28"/>
        <v>114</v>
      </c>
      <c r="B117" s="52">
        <v>11</v>
      </c>
      <c r="C117" s="52" t="s">
        <v>217</v>
      </c>
      <c r="D117" s="52">
        <v>251</v>
      </c>
      <c r="E117" s="52">
        <v>373</v>
      </c>
      <c r="F117" s="52">
        <v>1</v>
      </c>
      <c r="G117" s="53" t="s">
        <v>122</v>
      </c>
      <c r="H117" s="102">
        <v>43556</v>
      </c>
      <c r="I117" s="55">
        <f t="shared" si="19"/>
        <v>1</v>
      </c>
      <c r="J117" s="64">
        <v>2</v>
      </c>
      <c r="K117" s="64">
        <v>8</v>
      </c>
      <c r="L117" s="63" t="s">
        <v>216</v>
      </c>
      <c r="M117" s="65" t="s">
        <v>285</v>
      </c>
      <c r="N117" s="66" t="s">
        <v>284</v>
      </c>
      <c r="O117" s="66" t="s">
        <v>284</v>
      </c>
      <c r="P117" s="56">
        <v>123.22</v>
      </c>
      <c r="Q117" s="67">
        <v>10679</v>
      </c>
      <c r="R117" s="60">
        <v>0</v>
      </c>
      <c r="S117" s="60">
        <f t="shared" si="20"/>
        <v>10679</v>
      </c>
      <c r="T117" s="69">
        <v>737</v>
      </c>
      <c r="U117" s="63">
        <v>455</v>
      </c>
      <c r="V117" s="62">
        <f t="shared" si="29"/>
        <v>0</v>
      </c>
      <c r="W117" s="60">
        <f t="shared" si="15"/>
        <v>1868.8249999999998</v>
      </c>
      <c r="X117" s="60">
        <f t="shared" si="21"/>
        <v>320.37</v>
      </c>
      <c r="Y117" s="60">
        <f t="shared" si="22"/>
        <v>1014.505</v>
      </c>
      <c r="Z117" s="60">
        <f t="shared" si="23"/>
        <v>213.58</v>
      </c>
      <c r="AA117" s="62">
        <v>0</v>
      </c>
      <c r="AB117" s="62">
        <v>0</v>
      </c>
      <c r="AC117" s="62">
        <v>0</v>
      </c>
      <c r="AD117" s="60">
        <f t="shared" si="24"/>
        <v>15288.28</v>
      </c>
      <c r="AE117" s="60">
        <f t="shared" si="25"/>
        <v>183459.36000000002</v>
      </c>
      <c r="AF117" s="60">
        <f t="shared" si="16"/>
        <v>17798.333333333332</v>
      </c>
      <c r="AG117" s="60">
        <f t="shared" si="26"/>
        <v>1779.8333333333333</v>
      </c>
      <c r="AH117" s="60">
        <f t="shared" si="17"/>
        <v>5339.5</v>
      </c>
      <c r="AI117" s="62">
        <f t="shared" si="18"/>
        <v>2135.7999999999997</v>
      </c>
      <c r="AJ117" s="62">
        <v>0</v>
      </c>
      <c r="AK117" s="62">
        <v>0</v>
      </c>
      <c r="AL117" s="60"/>
      <c r="AM117" s="60"/>
      <c r="AN117" s="60"/>
      <c r="AO117" s="62">
        <v>0</v>
      </c>
      <c r="AP117" s="11">
        <f t="shared" si="27"/>
        <v>210512.82666666669</v>
      </c>
    </row>
    <row r="118" spans="1:42" x14ac:dyDescent="0.2">
      <c r="A118" s="51">
        <f t="shared" si="28"/>
        <v>115</v>
      </c>
      <c r="B118" s="52">
        <v>11</v>
      </c>
      <c r="C118" s="52" t="s">
        <v>217</v>
      </c>
      <c r="D118" s="52">
        <v>251</v>
      </c>
      <c r="E118" s="52">
        <v>373</v>
      </c>
      <c r="F118" s="52">
        <v>1</v>
      </c>
      <c r="G118" s="53" t="s">
        <v>29</v>
      </c>
      <c r="H118" s="102"/>
      <c r="I118" s="55">
        <f t="shared" si="19"/>
        <v>0</v>
      </c>
      <c r="J118" s="64">
        <v>2</v>
      </c>
      <c r="K118" s="64">
        <v>8</v>
      </c>
      <c r="L118" s="63" t="s">
        <v>216</v>
      </c>
      <c r="M118" s="65" t="s">
        <v>286</v>
      </c>
      <c r="N118" s="66" t="s">
        <v>284</v>
      </c>
      <c r="O118" s="66" t="s">
        <v>284</v>
      </c>
      <c r="P118" s="56">
        <v>123.22</v>
      </c>
      <c r="Q118" s="67">
        <v>10679</v>
      </c>
      <c r="R118" s="60">
        <v>0</v>
      </c>
      <c r="S118" s="60">
        <f t="shared" si="20"/>
        <v>10679</v>
      </c>
      <c r="T118" s="69">
        <v>737</v>
      </c>
      <c r="U118" s="63">
        <v>455</v>
      </c>
      <c r="V118" s="62">
        <f t="shared" si="29"/>
        <v>0</v>
      </c>
      <c r="W118" s="60">
        <f t="shared" si="15"/>
        <v>1868.8249999999998</v>
      </c>
      <c r="X118" s="60">
        <f t="shared" si="21"/>
        <v>320.37</v>
      </c>
      <c r="Y118" s="60">
        <f t="shared" si="22"/>
        <v>1014.505</v>
      </c>
      <c r="Z118" s="60">
        <f t="shared" si="23"/>
        <v>213.58</v>
      </c>
      <c r="AA118" s="62">
        <v>0</v>
      </c>
      <c r="AB118" s="62">
        <v>0</v>
      </c>
      <c r="AC118" s="62">
        <v>0</v>
      </c>
      <c r="AD118" s="60">
        <f t="shared" si="24"/>
        <v>15288.28</v>
      </c>
      <c r="AE118" s="60">
        <f t="shared" si="25"/>
        <v>183459.36000000002</v>
      </c>
      <c r="AF118" s="60">
        <f t="shared" si="16"/>
        <v>17798.333333333332</v>
      </c>
      <c r="AG118" s="60">
        <f t="shared" si="26"/>
        <v>1779.8333333333333</v>
      </c>
      <c r="AH118" s="60">
        <f t="shared" si="17"/>
        <v>5339.5</v>
      </c>
      <c r="AI118" s="62">
        <f t="shared" si="18"/>
        <v>2135.7999999999997</v>
      </c>
      <c r="AJ118" s="62">
        <v>0</v>
      </c>
      <c r="AK118" s="62">
        <v>0</v>
      </c>
      <c r="AL118" s="60"/>
      <c r="AM118" s="60"/>
      <c r="AN118" s="60"/>
      <c r="AO118" s="62">
        <v>0</v>
      </c>
      <c r="AP118" s="11">
        <f t="shared" si="27"/>
        <v>210512.82666666669</v>
      </c>
    </row>
    <row r="119" spans="1:42" x14ac:dyDescent="0.2">
      <c r="A119" s="51">
        <f t="shared" si="28"/>
        <v>116</v>
      </c>
      <c r="B119" s="52">
        <v>11</v>
      </c>
      <c r="C119" s="52" t="s">
        <v>217</v>
      </c>
      <c r="D119" s="52">
        <v>251</v>
      </c>
      <c r="E119" s="52">
        <v>373</v>
      </c>
      <c r="F119" s="52">
        <v>1</v>
      </c>
      <c r="G119" s="53" t="s">
        <v>123</v>
      </c>
      <c r="H119" s="104">
        <v>35830</v>
      </c>
      <c r="I119" s="55">
        <f t="shared" si="19"/>
        <v>22</v>
      </c>
      <c r="J119" s="64">
        <v>2</v>
      </c>
      <c r="K119" s="64">
        <v>8</v>
      </c>
      <c r="L119" s="63" t="s">
        <v>216</v>
      </c>
      <c r="M119" s="65" t="s">
        <v>287</v>
      </c>
      <c r="N119" s="66" t="s">
        <v>284</v>
      </c>
      <c r="O119" s="66" t="s">
        <v>284</v>
      </c>
      <c r="P119" s="56">
        <v>123.22</v>
      </c>
      <c r="Q119" s="67">
        <v>10679</v>
      </c>
      <c r="R119" s="60">
        <v>0</v>
      </c>
      <c r="S119" s="60">
        <f t="shared" si="20"/>
        <v>10679</v>
      </c>
      <c r="T119" s="69">
        <v>737</v>
      </c>
      <c r="U119" s="63">
        <v>455</v>
      </c>
      <c r="V119" s="62">
        <f t="shared" si="29"/>
        <v>586.54445079999994</v>
      </c>
      <c r="W119" s="60">
        <f t="shared" si="15"/>
        <v>1868.8249999999998</v>
      </c>
      <c r="X119" s="60">
        <f t="shared" si="21"/>
        <v>320.37</v>
      </c>
      <c r="Y119" s="60">
        <f t="shared" si="22"/>
        <v>1014.505</v>
      </c>
      <c r="Z119" s="60">
        <f t="shared" si="23"/>
        <v>213.58</v>
      </c>
      <c r="AA119" s="62">
        <v>0</v>
      </c>
      <c r="AB119" s="62">
        <v>0</v>
      </c>
      <c r="AC119" s="62">
        <v>0</v>
      </c>
      <c r="AD119" s="60">
        <f t="shared" si="24"/>
        <v>15874.824450800001</v>
      </c>
      <c r="AE119" s="60">
        <f t="shared" si="25"/>
        <v>190497.89340960002</v>
      </c>
      <c r="AF119" s="60">
        <f t="shared" si="16"/>
        <v>17798.333333333332</v>
      </c>
      <c r="AG119" s="60">
        <f t="shared" si="26"/>
        <v>1779.8333333333333</v>
      </c>
      <c r="AH119" s="60">
        <f t="shared" si="17"/>
        <v>5339.5</v>
      </c>
      <c r="AI119" s="62">
        <f t="shared" si="18"/>
        <v>2135.7999999999997</v>
      </c>
      <c r="AJ119" s="62">
        <v>0</v>
      </c>
      <c r="AK119" s="62">
        <v>0</v>
      </c>
      <c r="AL119" s="60"/>
      <c r="AM119" s="60"/>
      <c r="AN119" s="60"/>
      <c r="AO119" s="62">
        <v>0</v>
      </c>
      <c r="AP119" s="11">
        <f t="shared" si="27"/>
        <v>217551.36007626669</v>
      </c>
    </row>
    <row r="120" spans="1:42" x14ac:dyDescent="0.2">
      <c r="A120" s="51">
        <f t="shared" si="28"/>
        <v>117</v>
      </c>
      <c r="B120" s="52">
        <v>11</v>
      </c>
      <c r="C120" s="52" t="s">
        <v>217</v>
      </c>
      <c r="D120" s="52">
        <v>251</v>
      </c>
      <c r="E120" s="52">
        <v>373</v>
      </c>
      <c r="F120" s="52">
        <v>1</v>
      </c>
      <c r="G120" s="53" t="s">
        <v>124</v>
      </c>
      <c r="H120" s="102">
        <v>37463</v>
      </c>
      <c r="I120" s="55">
        <f t="shared" si="19"/>
        <v>18</v>
      </c>
      <c r="J120" s="64">
        <v>4</v>
      </c>
      <c r="K120" s="64">
        <v>8</v>
      </c>
      <c r="L120" s="63" t="s">
        <v>216</v>
      </c>
      <c r="M120" s="65" t="s">
        <v>288</v>
      </c>
      <c r="N120" s="66" t="s">
        <v>284</v>
      </c>
      <c r="O120" s="66" t="s">
        <v>284</v>
      </c>
      <c r="P120" s="56">
        <v>123.22</v>
      </c>
      <c r="Q120" s="67">
        <v>11438</v>
      </c>
      <c r="R120" s="60">
        <v>0</v>
      </c>
      <c r="S120" s="60">
        <f t="shared" si="20"/>
        <v>11438</v>
      </c>
      <c r="T120" s="69">
        <v>802</v>
      </c>
      <c r="U120" s="63">
        <v>482</v>
      </c>
      <c r="V120" s="62">
        <f t="shared" si="29"/>
        <v>479.90000520000001</v>
      </c>
      <c r="W120" s="60">
        <f t="shared" si="15"/>
        <v>2001.6499999999999</v>
      </c>
      <c r="X120" s="60">
        <f t="shared" si="21"/>
        <v>343.14</v>
      </c>
      <c r="Y120" s="60">
        <f t="shared" si="22"/>
        <v>1086.6099999999999</v>
      </c>
      <c r="Z120" s="60">
        <f t="shared" si="23"/>
        <v>228.76</v>
      </c>
      <c r="AA120" s="62">
        <v>0</v>
      </c>
      <c r="AB120" s="62">
        <v>0</v>
      </c>
      <c r="AC120" s="62">
        <v>0</v>
      </c>
      <c r="AD120" s="60">
        <f t="shared" si="24"/>
        <v>16862.060005199997</v>
      </c>
      <c r="AE120" s="60">
        <f t="shared" si="25"/>
        <v>202344.72006239998</v>
      </c>
      <c r="AF120" s="60">
        <f t="shared" si="16"/>
        <v>19063.333333333332</v>
      </c>
      <c r="AG120" s="60">
        <f t="shared" si="26"/>
        <v>1906.3333333333333</v>
      </c>
      <c r="AH120" s="60">
        <f t="shared" si="17"/>
        <v>5719</v>
      </c>
      <c r="AI120" s="62">
        <f t="shared" si="18"/>
        <v>2287.6</v>
      </c>
      <c r="AJ120" s="62">
        <v>0</v>
      </c>
      <c r="AK120" s="62">
        <v>0</v>
      </c>
      <c r="AL120" s="60"/>
      <c r="AM120" s="60"/>
      <c r="AN120" s="60"/>
      <c r="AO120" s="62">
        <v>0</v>
      </c>
      <c r="AP120" s="11">
        <f t="shared" si="27"/>
        <v>231320.98672906667</v>
      </c>
    </row>
    <row r="121" spans="1:42" x14ac:dyDescent="0.2">
      <c r="A121" s="51">
        <f t="shared" si="28"/>
        <v>118</v>
      </c>
      <c r="B121" s="52">
        <v>11</v>
      </c>
      <c r="C121" s="52" t="s">
        <v>217</v>
      </c>
      <c r="D121" s="52">
        <v>251</v>
      </c>
      <c r="E121" s="52">
        <v>373</v>
      </c>
      <c r="F121" s="52">
        <v>1</v>
      </c>
      <c r="G121" s="53" t="s">
        <v>125</v>
      </c>
      <c r="H121" s="102">
        <v>34983</v>
      </c>
      <c r="I121" s="55">
        <f t="shared" si="19"/>
        <v>25</v>
      </c>
      <c r="J121" s="64">
        <v>8</v>
      </c>
      <c r="K121" s="64">
        <v>8</v>
      </c>
      <c r="L121" s="63" t="s">
        <v>215</v>
      </c>
      <c r="M121" s="65" t="s">
        <v>289</v>
      </c>
      <c r="N121" s="66" t="s">
        <v>272</v>
      </c>
      <c r="O121" s="66" t="s">
        <v>272</v>
      </c>
      <c r="P121" s="56">
        <v>123.22</v>
      </c>
      <c r="Q121" s="67">
        <v>13006</v>
      </c>
      <c r="R121" s="60">
        <v>0</v>
      </c>
      <c r="S121" s="60">
        <f t="shared" si="20"/>
        <v>13006</v>
      </c>
      <c r="T121" s="69">
        <v>941</v>
      </c>
      <c r="U121" s="63">
        <v>645</v>
      </c>
      <c r="V121" s="62">
        <f t="shared" si="29"/>
        <v>666.52778499999999</v>
      </c>
      <c r="W121" s="60">
        <f t="shared" si="15"/>
        <v>2276.0499999999997</v>
      </c>
      <c r="X121" s="60">
        <f t="shared" si="21"/>
        <v>390.18</v>
      </c>
      <c r="Y121" s="60">
        <f t="shared" si="22"/>
        <v>1235.57</v>
      </c>
      <c r="Z121" s="60">
        <f t="shared" si="23"/>
        <v>260.12</v>
      </c>
      <c r="AA121" s="62">
        <v>0</v>
      </c>
      <c r="AB121" s="62">
        <v>0</v>
      </c>
      <c r="AC121" s="62">
        <v>0</v>
      </c>
      <c r="AD121" s="60">
        <f t="shared" si="24"/>
        <v>19420.447785</v>
      </c>
      <c r="AE121" s="60">
        <f t="shared" si="25"/>
        <v>233045.37342000002</v>
      </c>
      <c r="AF121" s="60">
        <f t="shared" si="16"/>
        <v>21676.666666666668</v>
      </c>
      <c r="AG121" s="60">
        <f t="shared" si="26"/>
        <v>2167.666666666667</v>
      </c>
      <c r="AH121" s="60">
        <f t="shared" si="17"/>
        <v>6503</v>
      </c>
      <c r="AI121" s="62">
        <f t="shared" si="18"/>
        <v>2601.2000000000003</v>
      </c>
      <c r="AJ121" s="62">
        <v>0</v>
      </c>
      <c r="AK121" s="62">
        <v>0</v>
      </c>
      <c r="AL121" s="60"/>
      <c r="AM121" s="60"/>
      <c r="AN121" s="60"/>
      <c r="AO121" s="62">
        <v>0</v>
      </c>
      <c r="AP121" s="11">
        <f t="shared" si="27"/>
        <v>265993.90675333334</v>
      </c>
    </row>
    <row r="122" spans="1:42" x14ac:dyDescent="0.2">
      <c r="A122" s="51">
        <f t="shared" si="28"/>
        <v>119</v>
      </c>
      <c r="B122" s="52">
        <v>11</v>
      </c>
      <c r="C122" s="52" t="s">
        <v>217</v>
      </c>
      <c r="D122" s="52">
        <v>251</v>
      </c>
      <c r="E122" s="52">
        <v>373</v>
      </c>
      <c r="F122" s="52">
        <v>1</v>
      </c>
      <c r="G122" s="53" t="s">
        <v>126</v>
      </c>
      <c r="H122" s="102">
        <v>36495</v>
      </c>
      <c r="I122" s="55">
        <f t="shared" si="19"/>
        <v>21</v>
      </c>
      <c r="J122" s="64">
        <v>3</v>
      </c>
      <c r="K122" s="64">
        <v>8</v>
      </c>
      <c r="L122" s="63" t="s">
        <v>215</v>
      </c>
      <c r="M122" s="65" t="s">
        <v>290</v>
      </c>
      <c r="N122" s="66" t="s">
        <v>272</v>
      </c>
      <c r="O122" s="66" t="s">
        <v>272</v>
      </c>
      <c r="P122" s="56">
        <v>123.22</v>
      </c>
      <c r="Q122" s="67">
        <v>11069</v>
      </c>
      <c r="R122" s="60">
        <v>0</v>
      </c>
      <c r="S122" s="60">
        <f t="shared" si="20"/>
        <v>11069</v>
      </c>
      <c r="T122" s="69">
        <v>788</v>
      </c>
      <c r="U122" s="63">
        <v>468</v>
      </c>
      <c r="V122" s="62">
        <f t="shared" si="29"/>
        <v>559.88333940000007</v>
      </c>
      <c r="W122" s="60">
        <f t="shared" si="15"/>
        <v>1937.0749999999998</v>
      </c>
      <c r="X122" s="60">
        <f t="shared" si="21"/>
        <v>332.07</v>
      </c>
      <c r="Y122" s="60">
        <f t="shared" si="22"/>
        <v>1051.5550000000001</v>
      </c>
      <c r="Z122" s="60">
        <f t="shared" si="23"/>
        <v>221.38</v>
      </c>
      <c r="AA122" s="62">
        <v>0</v>
      </c>
      <c r="AB122" s="62">
        <v>0</v>
      </c>
      <c r="AC122" s="62">
        <v>0</v>
      </c>
      <c r="AD122" s="60">
        <f t="shared" si="24"/>
        <v>16426.963339400001</v>
      </c>
      <c r="AE122" s="60">
        <f t="shared" si="25"/>
        <v>197123.56007280003</v>
      </c>
      <c r="AF122" s="60">
        <f t="shared" si="16"/>
        <v>18448.333333333332</v>
      </c>
      <c r="AG122" s="60">
        <f t="shared" si="26"/>
        <v>1844.8333333333333</v>
      </c>
      <c r="AH122" s="60">
        <f t="shared" si="17"/>
        <v>5534.5</v>
      </c>
      <c r="AI122" s="62">
        <f t="shared" si="18"/>
        <v>2213.7999999999997</v>
      </c>
      <c r="AJ122" s="62">
        <v>0</v>
      </c>
      <c r="AK122" s="62">
        <v>0</v>
      </c>
      <c r="AL122" s="60"/>
      <c r="AM122" s="60"/>
      <c r="AN122" s="60"/>
      <c r="AO122" s="62">
        <v>0</v>
      </c>
      <c r="AP122" s="11">
        <f t="shared" si="27"/>
        <v>225165.0267394667</v>
      </c>
    </row>
    <row r="123" spans="1:42" x14ac:dyDescent="0.2">
      <c r="A123" s="51">
        <f t="shared" si="28"/>
        <v>120</v>
      </c>
      <c r="B123" s="52">
        <v>11</v>
      </c>
      <c r="C123" s="52" t="s">
        <v>217</v>
      </c>
      <c r="D123" s="52">
        <v>251</v>
      </c>
      <c r="E123" s="52">
        <v>373</v>
      </c>
      <c r="F123" s="52">
        <v>1</v>
      </c>
      <c r="G123" s="53" t="s">
        <v>127</v>
      </c>
      <c r="H123" s="102">
        <v>37781</v>
      </c>
      <c r="I123" s="55">
        <f t="shared" si="19"/>
        <v>17</v>
      </c>
      <c r="J123" s="64">
        <v>3</v>
      </c>
      <c r="K123" s="64">
        <v>8</v>
      </c>
      <c r="L123" s="63" t="s">
        <v>215</v>
      </c>
      <c r="M123" s="65" t="s">
        <v>290</v>
      </c>
      <c r="N123" s="66" t="s">
        <v>272</v>
      </c>
      <c r="O123" s="66" t="s">
        <v>272</v>
      </c>
      <c r="P123" s="56">
        <v>123.22</v>
      </c>
      <c r="Q123" s="67">
        <v>11069</v>
      </c>
      <c r="R123" s="60">
        <v>0</v>
      </c>
      <c r="S123" s="60">
        <f t="shared" si="20"/>
        <v>11069</v>
      </c>
      <c r="T123" s="69">
        <v>788</v>
      </c>
      <c r="U123" s="63">
        <v>468</v>
      </c>
      <c r="V123" s="62">
        <f t="shared" si="29"/>
        <v>453.23889380000003</v>
      </c>
      <c r="W123" s="60">
        <f t="shared" si="15"/>
        <v>1937.0749999999998</v>
      </c>
      <c r="X123" s="60">
        <f t="shared" si="21"/>
        <v>332.07</v>
      </c>
      <c r="Y123" s="60">
        <f t="shared" si="22"/>
        <v>1051.5550000000001</v>
      </c>
      <c r="Z123" s="60">
        <f t="shared" si="23"/>
        <v>221.38</v>
      </c>
      <c r="AA123" s="62">
        <v>0</v>
      </c>
      <c r="AB123" s="62">
        <v>0</v>
      </c>
      <c r="AC123" s="62">
        <v>0</v>
      </c>
      <c r="AD123" s="60">
        <f t="shared" si="24"/>
        <v>16320.3188938</v>
      </c>
      <c r="AE123" s="60">
        <f t="shared" si="25"/>
        <v>195843.8267256</v>
      </c>
      <c r="AF123" s="60">
        <f t="shared" si="16"/>
        <v>18448.333333333332</v>
      </c>
      <c r="AG123" s="60">
        <f t="shared" si="26"/>
        <v>1844.8333333333333</v>
      </c>
      <c r="AH123" s="60">
        <f t="shared" si="17"/>
        <v>5534.5</v>
      </c>
      <c r="AI123" s="62">
        <f t="shared" si="18"/>
        <v>2213.7999999999997</v>
      </c>
      <c r="AJ123" s="62">
        <v>0</v>
      </c>
      <c r="AK123" s="62">
        <v>0</v>
      </c>
      <c r="AL123" s="60"/>
      <c r="AM123" s="60"/>
      <c r="AN123" s="60"/>
      <c r="AO123" s="62">
        <v>0</v>
      </c>
      <c r="AP123" s="11">
        <f t="shared" si="27"/>
        <v>223885.29339226667</v>
      </c>
    </row>
    <row r="124" spans="1:42" x14ac:dyDescent="0.2">
      <c r="A124" s="51">
        <f t="shared" si="28"/>
        <v>121</v>
      </c>
      <c r="B124" s="52">
        <v>11</v>
      </c>
      <c r="C124" s="52" t="s">
        <v>217</v>
      </c>
      <c r="D124" s="52">
        <v>251</v>
      </c>
      <c r="E124" s="52">
        <v>373</v>
      </c>
      <c r="F124" s="52">
        <v>1</v>
      </c>
      <c r="G124" s="53" t="s">
        <v>128</v>
      </c>
      <c r="H124" s="102">
        <v>40995</v>
      </c>
      <c r="I124" s="55">
        <f t="shared" si="19"/>
        <v>8</v>
      </c>
      <c r="J124" s="64">
        <v>3</v>
      </c>
      <c r="K124" s="64">
        <v>8</v>
      </c>
      <c r="L124" s="63" t="s">
        <v>215</v>
      </c>
      <c r="M124" s="65" t="s">
        <v>290</v>
      </c>
      <c r="N124" s="66" t="s">
        <v>272</v>
      </c>
      <c r="O124" s="66" t="s">
        <v>272</v>
      </c>
      <c r="P124" s="56">
        <v>123.22</v>
      </c>
      <c r="Q124" s="67">
        <v>11069</v>
      </c>
      <c r="R124" s="60">
        <v>0</v>
      </c>
      <c r="S124" s="60">
        <f t="shared" si="20"/>
        <v>11069</v>
      </c>
      <c r="T124" s="69">
        <v>788</v>
      </c>
      <c r="U124" s="63">
        <v>468</v>
      </c>
      <c r="V124" s="62">
        <f t="shared" si="29"/>
        <v>213.28889119999999</v>
      </c>
      <c r="W124" s="60">
        <f t="shared" si="15"/>
        <v>1937.0749999999998</v>
      </c>
      <c r="X124" s="60">
        <f t="shared" si="21"/>
        <v>332.07</v>
      </c>
      <c r="Y124" s="60">
        <f t="shared" si="22"/>
        <v>1051.5550000000001</v>
      </c>
      <c r="Z124" s="60">
        <f t="shared" si="23"/>
        <v>221.38</v>
      </c>
      <c r="AA124" s="62">
        <v>0</v>
      </c>
      <c r="AB124" s="62">
        <v>0</v>
      </c>
      <c r="AC124" s="62">
        <v>0</v>
      </c>
      <c r="AD124" s="60">
        <f t="shared" si="24"/>
        <v>16080.368891199998</v>
      </c>
      <c r="AE124" s="60">
        <f t="shared" si="25"/>
        <v>192964.42669439997</v>
      </c>
      <c r="AF124" s="60">
        <f t="shared" si="16"/>
        <v>18448.333333333332</v>
      </c>
      <c r="AG124" s="60">
        <f t="shared" si="26"/>
        <v>1844.8333333333333</v>
      </c>
      <c r="AH124" s="60">
        <f t="shared" si="17"/>
        <v>5534.5</v>
      </c>
      <c r="AI124" s="62">
        <f t="shared" si="18"/>
        <v>2213.7999999999997</v>
      </c>
      <c r="AJ124" s="62">
        <v>0</v>
      </c>
      <c r="AK124" s="62">
        <v>0</v>
      </c>
      <c r="AL124" s="60"/>
      <c r="AM124" s="60"/>
      <c r="AN124" s="60"/>
      <c r="AO124" s="62">
        <v>0</v>
      </c>
      <c r="AP124" s="11">
        <f t="shared" si="27"/>
        <v>221005.89336106664</v>
      </c>
    </row>
    <row r="125" spans="1:42" x14ac:dyDescent="0.2">
      <c r="A125" s="51">
        <f t="shared" si="28"/>
        <v>122</v>
      </c>
      <c r="B125" s="52">
        <v>11</v>
      </c>
      <c r="C125" s="52" t="s">
        <v>217</v>
      </c>
      <c r="D125" s="52">
        <v>251</v>
      </c>
      <c r="E125" s="52">
        <v>373</v>
      </c>
      <c r="F125" s="52">
        <v>1</v>
      </c>
      <c r="G125" s="53" t="s">
        <v>129</v>
      </c>
      <c r="H125" s="102">
        <v>42478</v>
      </c>
      <c r="I125" s="55">
        <f t="shared" si="19"/>
        <v>4</v>
      </c>
      <c r="J125" s="64">
        <v>3</v>
      </c>
      <c r="K125" s="64">
        <v>8</v>
      </c>
      <c r="L125" s="63" t="s">
        <v>215</v>
      </c>
      <c r="M125" s="65" t="s">
        <v>290</v>
      </c>
      <c r="N125" s="66" t="s">
        <v>272</v>
      </c>
      <c r="O125" s="66" t="s">
        <v>272</v>
      </c>
      <c r="P125" s="56">
        <v>123.22</v>
      </c>
      <c r="Q125" s="67">
        <v>11069</v>
      </c>
      <c r="R125" s="60">
        <v>0</v>
      </c>
      <c r="S125" s="60">
        <f t="shared" si="20"/>
        <v>11069</v>
      </c>
      <c r="T125" s="69">
        <v>788</v>
      </c>
      <c r="U125" s="63">
        <v>468</v>
      </c>
      <c r="V125" s="62">
        <f t="shared" si="29"/>
        <v>0</v>
      </c>
      <c r="W125" s="60">
        <f t="shared" si="15"/>
        <v>1937.0749999999998</v>
      </c>
      <c r="X125" s="60">
        <f t="shared" si="21"/>
        <v>332.07</v>
      </c>
      <c r="Y125" s="60">
        <f t="shared" si="22"/>
        <v>1051.5550000000001</v>
      </c>
      <c r="Z125" s="60">
        <f t="shared" si="23"/>
        <v>221.38</v>
      </c>
      <c r="AA125" s="62">
        <v>0</v>
      </c>
      <c r="AB125" s="62">
        <v>0</v>
      </c>
      <c r="AC125" s="62">
        <v>0</v>
      </c>
      <c r="AD125" s="60">
        <f t="shared" si="24"/>
        <v>15867.08</v>
      </c>
      <c r="AE125" s="60">
        <f t="shared" si="25"/>
        <v>190404.96</v>
      </c>
      <c r="AF125" s="60">
        <f t="shared" si="16"/>
        <v>18448.333333333332</v>
      </c>
      <c r="AG125" s="60">
        <f t="shared" si="26"/>
        <v>1844.8333333333333</v>
      </c>
      <c r="AH125" s="60">
        <f t="shared" si="17"/>
        <v>5534.5</v>
      </c>
      <c r="AI125" s="62">
        <f t="shared" si="18"/>
        <v>2213.7999999999997</v>
      </c>
      <c r="AJ125" s="62">
        <v>0</v>
      </c>
      <c r="AK125" s="62">
        <v>0</v>
      </c>
      <c r="AL125" s="60"/>
      <c r="AM125" s="60"/>
      <c r="AN125" s="60"/>
      <c r="AO125" s="62">
        <v>0</v>
      </c>
      <c r="AP125" s="11">
        <f t="shared" si="27"/>
        <v>218446.42666666667</v>
      </c>
    </row>
    <row r="126" spans="1:42" x14ac:dyDescent="0.2">
      <c r="A126" s="51">
        <f t="shared" si="28"/>
        <v>123</v>
      </c>
      <c r="B126" s="52">
        <v>11</v>
      </c>
      <c r="C126" s="52" t="s">
        <v>217</v>
      </c>
      <c r="D126" s="52">
        <v>251</v>
      </c>
      <c r="E126" s="52">
        <v>373</v>
      </c>
      <c r="F126" s="52">
        <v>1</v>
      </c>
      <c r="G126" s="53" t="s">
        <v>130</v>
      </c>
      <c r="H126" s="102">
        <v>43450</v>
      </c>
      <c r="I126" s="55">
        <f t="shared" si="19"/>
        <v>2</v>
      </c>
      <c r="J126" s="64">
        <v>3</v>
      </c>
      <c r="K126" s="64">
        <v>8</v>
      </c>
      <c r="L126" s="63" t="s">
        <v>215</v>
      </c>
      <c r="M126" s="65" t="s">
        <v>290</v>
      </c>
      <c r="N126" s="66" t="s">
        <v>272</v>
      </c>
      <c r="O126" s="66" t="s">
        <v>272</v>
      </c>
      <c r="P126" s="56">
        <v>123.22</v>
      </c>
      <c r="Q126" s="67">
        <v>11069</v>
      </c>
      <c r="R126" s="60">
        <v>0</v>
      </c>
      <c r="S126" s="60">
        <f t="shared" si="20"/>
        <v>11069</v>
      </c>
      <c r="T126" s="69">
        <v>788</v>
      </c>
      <c r="U126" s="63">
        <v>468</v>
      </c>
      <c r="V126" s="62">
        <f t="shared" si="29"/>
        <v>0</v>
      </c>
      <c r="W126" s="60">
        <f t="shared" si="15"/>
        <v>1937.0749999999998</v>
      </c>
      <c r="X126" s="60">
        <f t="shared" si="21"/>
        <v>332.07</v>
      </c>
      <c r="Y126" s="60">
        <f t="shared" si="22"/>
        <v>1051.5550000000001</v>
      </c>
      <c r="Z126" s="60">
        <f t="shared" si="23"/>
        <v>221.38</v>
      </c>
      <c r="AA126" s="62">
        <v>0</v>
      </c>
      <c r="AB126" s="62">
        <v>0</v>
      </c>
      <c r="AC126" s="62">
        <v>0</v>
      </c>
      <c r="AD126" s="60">
        <f t="shared" si="24"/>
        <v>15867.08</v>
      </c>
      <c r="AE126" s="60">
        <f t="shared" si="25"/>
        <v>190404.96</v>
      </c>
      <c r="AF126" s="60">
        <f t="shared" si="16"/>
        <v>18448.333333333332</v>
      </c>
      <c r="AG126" s="60">
        <f t="shared" si="26"/>
        <v>1844.8333333333333</v>
      </c>
      <c r="AH126" s="60">
        <f t="shared" si="17"/>
        <v>5534.5</v>
      </c>
      <c r="AI126" s="62">
        <f t="shared" si="18"/>
        <v>2213.7999999999997</v>
      </c>
      <c r="AJ126" s="62">
        <v>0</v>
      </c>
      <c r="AK126" s="62">
        <v>0</v>
      </c>
      <c r="AL126" s="60"/>
      <c r="AM126" s="60"/>
      <c r="AN126" s="60"/>
      <c r="AO126" s="62">
        <v>0</v>
      </c>
      <c r="AP126" s="11">
        <f t="shared" si="27"/>
        <v>218446.42666666667</v>
      </c>
    </row>
    <row r="127" spans="1:42" x14ac:dyDescent="0.2">
      <c r="A127" s="51">
        <f t="shared" si="28"/>
        <v>124</v>
      </c>
      <c r="B127" s="52">
        <v>11</v>
      </c>
      <c r="C127" s="52" t="s">
        <v>217</v>
      </c>
      <c r="D127" s="52">
        <v>251</v>
      </c>
      <c r="E127" s="52">
        <v>373</v>
      </c>
      <c r="F127" s="52">
        <v>1</v>
      </c>
      <c r="G127" s="53" t="s">
        <v>131</v>
      </c>
      <c r="H127" s="102">
        <v>39673</v>
      </c>
      <c r="I127" s="55">
        <f t="shared" si="19"/>
        <v>12</v>
      </c>
      <c r="J127" s="64">
        <v>8</v>
      </c>
      <c r="K127" s="64">
        <v>8</v>
      </c>
      <c r="L127" s="63" t="s">
        <v>215</v>
      </c>
      <c r="M127" s="65" t="s">
        <v>291</v>
      </c>
      <c r="N127" s="66" t="s">
        <v>272</v>
      </c>
      <c r="O127" s="66" t="s">
        <v>272</v>
      </c>
      <c r="P127" s="56">
        <v>123.22</v>
      </c>
      <c r="Q127" s="67">
        <v>13006</v>
      </c>
      <c r="R127" s="60">
        <v>0</v>
      </c>
      <c r="S127" s="60">
        <f t="shared" si="20"/>
        <v>13006</v>
      </c>
      <c r="T127" s="69">
        <v>941</v>
      </c>
      <c r="U127" s="63">
        <v>645</v>
      </c>
      <c r="V127" s="62">
        <f t="shared" si="29"/>
        <v>319.93333680000001</v>
      </c>
      <c r="W127" s="60">
        <f t="shared" si="15"/>
        <v>2276.0499999999997</v>
      </c>
      <c r="X127" s="60">
        <f t="shared" si="21"/>
        <v>390.18</v>
      </c>
      <c r="Y127" s="60">
        <f t="shared" si="22"/>
        <v>1235.57</v>
      </c>
      <c r="Z127" s="60">
        <f t="shared" si="23"/>
        <v>260.12</v>
      </c>
      <c r="AA127" s="62">
        <v>0</v>
      </c>
      <c r="AB127" s="62">
        <v>0</v>
      </c>
      <c r="AC127" s="62">
        <v>0</v>
      </c>
      <c r="AD127" s="60">
        <f t="shared" si="24"/>
        <v>19073.853336799999</v>
      </c>
      <c r="AE127" s="60">
        <f t="shared" si="25"/>
        <v>228886.24004159999</v>
      </c>
      <c r="AF127" s="60">
        <f t="shared" si="16"/>
        <v>21676.666666666668</v>
      </c>
      <c r="AG127" s="60">
        <f t="shared" si="26"/>
        <v>2167.666666666667</v>
      </c>
      <c r="AH127" s="60">
        <f t="shared" si="17"/>
        <v>6503</v>
      </c>
      <c r="AI127" s="62">
        <f t="shared" si="18"/>
        <v>2601.2000000000003</v>
      </c>
      <c r="AJ127" s="62">
        <v>0</v>
      </c>
      <c r="AK127" s="62">
        <v>0</v>
      </c>
      <c r="AL127" s="60"/>
      <c r="AM127" s="60"/>
      <c r="AN127" s="60"/>
      <c r="AO127" s="62">
        <v>0</v>
      </c>
      <c r="AP127" s="11">
        <f t="shared" si="27"/>
        <v>261834.77337493331</v>
      </c>
    </row>
    <row r="128" spans="1:42" x14ac:dyDescent="0.2">
      <c r="A128" s="51">
        <f t="shared" si="28"/>
        <v>125</v>
      </c>
      <c r="B128" s="52">
        <v>11</v>
      </c>
      <c r="C128" s="52" t="s">
        <v>217</v>
      </c>
      <c r="D128" s="52">
        <v>251</v>
      </c>
      <c r="E128" s="52">
        <v>373</v>
      </c>
      <c r="F128" s="52">
        <v>1</v>
      </c>
      <c r="G128" s="53" t="s">
        <v>132</v>
      </c>
      <c r="H128" s="102">
        <v>41093</v>
      </c>
      <c r="I128" s="55">
        <f t="shared" si="19"/>
        <v>8</v>
      </c>
      <c r="J128" s="64">
        <v>3</v>
      </c>
      <c r="K128" s="64">
        <v>8</v>
      </c>
      <c r="L128" s="63" t="s">
        <v>216</v>
      </c>
      <c r="M128" s="65" t="s">
        <v>292</v>
      </c>
      <c r="N128" s="66" t="s">
        <v>272</v>
      </c>
      <c r="O128" s="66" t="s">
        <v>272</v>
      </c>
      <c r="P128" s="56">
        <v>123.22</v>
      </c>
      <c r="Q128" s="67">
        <v>11069</v>
      </c>
      <c r="R128" s="60">
        <v>0</v>
      </c>
      <c r="S128" s="60">
        <f t="shared" si="20"/>
        <v>11069</v>
      </c>
      <c r="T128" s="69">
        <v>788</v>
      </c>
      <c r="U128" s="63">
        <v>468</v>
      </c>
      <c r="V128" s="62">
        <f t="shared" si="29"/>
        <v>213.28889119999999</v>
      </c>
      <c r="W128" s="60">
        <f t="shared" si="15"/>
        <v>1937.0749999999998</v>
      </c>
      <c r="X128" s="60">
        <f t="shared" si="21"/>
        <v>332.07</v>
      </c>
      <c r="Y128" s="60">
        <f t="shared" si="22"/>
        <v>1051.5550000000001</v>
      </c>
      <c r="Z128" s="60">
        <f t="shared" si="23"/>
        <v>221.38</v>
      </c>
      <c r="AA128" s="62">
        <v>0</v>
      </c>
      <c r="AB128" s="62">
        <v>0</v>
      </c>
      <c r="AC128" s="62">
        <v>0</v>
      </c>
      <c r="AD128" s="60">
        <f t="shared" si="24"/>
        <v>16080.368891199998</v>
      </c>
      <c r="AE128" s="60">
        <f t="shared" si="25"/>
        <v>192964.42669439997</v>
      </c>
      <c r="AF128" s="60">
        <f t="shared" si="16"/>
        <v>18448.333333333332</v>
      </c>
      <c r="AG128" s="60">
        <f t="shared" si="26"/>
        <v>1844.8333333333333</v>
      </c>
      <c r="AH128" s="60">
        <f t="shared" si="17"/>
        <v>5534.5</v>
      </c>
      <c r="AI128" s="62">
        <f t="shared" si="18"/>
        <v>2213.7999999999997</v>
      </c>
      <c r="AJ128" s="62">
        <v>0</v>
      </c>
      <c r="AK128" s="62">
        <v>0</v>
      </c>
      <c r="AL128" s="60"/>
      <c r="AM128" s="60"/>
      <c r="AN128" s="60"/>
      <c r="AO128" s="62">
        <v>0</v>
      </c>
      <c r="AP128" s="11">
        <f t="shared" si="27"/>
        <v>221005.89336106664</v>
      </c>
    </row>
    <row r="129" spans="1:42" x14ac:dyDescent="0.2">
      <c r="A129" s="51">
        <f t="shared" si="28"/>
        <v>126</v>
      </c>
      <c r="B129" s="52">
        <v>11</v>
      </c>
      <c r="C129" s="52" t="s">
        <v>217</v>
      </c>
      <c r="D129" s="52">
        <v>251</v>
      </c>
      <c r="E129" s="52">
        <v>373</v>
      </c>
      <c r="F129" s="52">
        <v>2</v>
      </c>
      <c r="G129" s="53" t="s">
        <v>29</v>
      </c>
      <c r="H129" s="102"/>
      <c r="I129" s="55">
        <f t="shared" ref="I129:I191" si="30">IF(H129="",0,2020-YEAR(H129))</f>
        <v>0</v>
      </c>
      <c r="J129" s="64">
        <v>18</v>
      </c>
      <c r="K129" s="64">
        <v>8</v>
      </c>
      <c r="L129" s="63" t="s">
        <v>215</v>
      </c>
      <c r="M129" s="71" t="s">
        <v>293</v>
      </c>
      <c r="N129" s="66" t="s">
        <v>219</v>
      </c>
      <c r="O129" s="66" t="s">
        <v>219</v>
      </c>
      <c r="P129" s="56">
        <v>123.22</v>
      </c>
      <c r="Q129" s="69">
        <v>29714</v>
      </c>
      <c r="R129" s="60">
        <v>0</v>
      </c>
      <c r="S129" s="60">
        <f t="shared" ref="S129:S191" si="31">+Q129+R129</f>
        <v>29714</v>
      </c>
      <c r="T129" s="69">
        <v>1465</v>
      </c>
      <c r="U129" s="63">
        <v>987</v>
      </c>
      <c r="V129" s="62">
        <f t="shared" ref="V129:V192" si="32">IF(I129&gt;=5,(21.637%*I129)*P129,0)</f>
        <v>0</v>
      </c>
      <c r="W129" s="60">
        <f t="shared" si="15"/>
        <v>5199.95</v>
      </c>
      <c r="X129" s="60">
        <f t="shared" ref="X129:X191" si="33">+S129*3%</f>
        <v>891.42</v>
      </c>
      <c r="Y129" s="60">
        <f t="shared" ref="Y129:Y191" si="34">S129*9.5%</f>
        <v>2822.83</v>
      </c>
      <c r="Z129" s="60">
        <f t="shared" ref="Z129:Z191" si="35">+S129*2%</f>
        <v>594.28</v>
      </c>
      <c r="AA129" s="62">
        <v>0</v>
      </c>
      <c r="AB129" s="62">
        <v>0</v>
      </c>
      <c r="AC129" s="62">
        <v>0</v>
      </c>
      <c r="AD129" s="60">
        <f t="shared" ref="AD129:AD191" si="36">SUM(S129:AC129)</f>
        <v>41674.479999999996</v>
      </c>
      <c r="AE129" s="60">
        <f t="shared" ref="AE129:AE191" si="37">+AD129*12</f>
        <v>500093.75999999995</v>
      </c>
      <c r="AF129" s="60">
        <f t="shared" si="16"/>
        <v>49523.333333333336</v>
      </c>
      <c r="AG129" s="60">
        <f t="shared" ref="AG129:AG191" si="38">+Q129/30*20*0.25</f>
        <v>4952.3333333333339</v>
      </c>
      <c r="AH129" s="60">
        <f t="shared" si="17"/>
        <v>14857</v>
      </c>
      <c r="AI129" s="62">
        <f t="shared" si="18"/>
        <v>5942.8</v>
      </c>
      <c r="AJ129" s="62">
        <v>0</v>
      </c>
      <c r="AK129" s="62">
        <v>0</v>
      </c>
      <c r="AL129" s="60"/>
      <c r="AM129" s="60"/>
      <c r="AN129" s="60"/>
      <c r="AO129" s="62">
        <v>0</v>
      </c>
      <c r="AP129" s="11">
        <f t="shared" ref="AP129:AP191" si="39">+AE129+AF129+AG129+AH129+AI129+AJ129+AK129+AO129</f>
        <v>575369.22666666668</v>
      </c>
    </row>
    <row r="130" spans="1:42" x14ac:dyDescent="0.2">
      <c r="A130" s="51">
        <f t="shared" si="28"/>
        <v>127</v>
      </c>
      <c r="B130" s="52">
        <v>11</v>
      </c>
      <c r="C130" s="52" t="s">
        <v>217</v>
      </c>
      <c r="D130" s="52">
        <v>251</v>
      </c>
      <c r="E130" s="52">
        <v>373</v>
      </c>
      <c r="F130" s="52">
        <v>2</v>
      </c>
      <c r="G130" s="53" t="s">
        <v>133</v>
      </c>
      <c r="H130" s="102">
        <v>43454</v>
      </c>
      <c r="I130" s="55">
        <f t="shared" si="30"/>
        <v>2</v>
      </c>
      <c r="J130" s="64">
        <v>13</v>
      </c>
      <c r="K130" s="64">
        <v>8</v>
      </c>
      <c r="L130" s="63" t="s">
        <v>215</v>
      </c>
      <c r="M130" s="65" t="s">
        <v>294</v>
      </c>
      <c r="N130" s="64" t="s">
        <v>295</v>
      </c>
      <c r="O130" s="64" t="s">
        <v>295</v>
      </c>
      <c r="P130" s="56">
        <v>123.22</v>
      </c>
      <c r="Q130" s="67">
        <v>16246</v>
      </c>
      <c r="R130" s="60">
        <v>0</v>
      </c>
      <c r="S130" s="60">
        <f t="shared" si="31"/>
        <v>16246</v>
      </c>
      <c r="T130" s="69">
        <v>1128</v>
      </c>
      <c r="U130" s="63">
        <v>703</v>
      </c>
      <c r="V130" s="62">
        <f t="shared" si="32"/>
        <v>0</v>
      </c>
      <c r="W130" s="60">
        <f t="shared" si="15"/>
        <v>2843.0499999999997</v>
      </c>
      <c r="X130" s="60">
        <f t="shared" si="33"/>
        <v>487.38</v>
      </c>
      <c r="Y130" s="60">
        <f t="shared" si="34"/>
        <v>1543.3700000000001</v>
      </c>
      <c r="Z130" s="60">
        <f t="shared" si="35"/>
        <v>324.92</v>
      </c>
      <c r="AA130" s="62">
        <v>0</v>
      </c>
      <c r="AB130" s="62">
        <v>0</v>
      </c>
      <c r="AC130" s="62">
        <v>0</v>
      </c>
      <c r="AD130" s="60">
        <f t="shared" si="36"/>
        <v>23275.719999999998</v>
      </c>
      <c r="AE130" s="60">
        <f t="shared" si="37"/>
        <v>279308.63999999996</v>
      </c>
      <c r="AF130" s="60">
        <f t="shared" si="16"/>
        <v>27076.666666666664</v>
      </c>
      <c r="AG130" s="60">
        <f t="shared" si="38"/>
        <v>2707.6666666666665</v>
      </c>
      <c r="AH130" s="60">
        <f t="shared" si="17"/>
        <v>8123</v>
      </c>
      <c r="AI130" s="62">
        <f t="shared" si="18"/>
        <v>3249.2</v>
      </c>
      <c r="AJ130" s="62">
        <v>0</v>
      </c>
      <c r="AK130" s="62">
        <v>0</v>
      </c>
      <c r="AL130" s="60"/>
      <c r="AM130" s="60"/>
      <c r="AN130" s="60"/>
      <c r="AO130" s="62">
        <v>0</v>
      </c>
      <c r="AP130" s="11">
        <f t="shared" si="39"/>
        <v>320465.17333333334</v>
      </c>
    </row>
    <row r="131" spans="1:42" x14ac:dyDescent="0.2">
      <c r="A131" s="51">
        <f t="shared" si="28"/>
        <v>128</v>
      </c>
      <c r="B131" s="52">
        <v>11</v>
      </c>
      <c r="C131" s="52" t="s">
        <v>217</v>
      </c>
      <c r="D131" s="52">
        <v>251</v>
      </c>
      <c r="E131" s="52">
        <v>373</v>
      </c>
      <c r="F131" s="52">
        <v>2</v>
      </c>
      <c r="G131" s="53" t="s">
        <v>134</v>
      </c>
      <c r="H131" s="102">
        <v>37182</v>
      </c>
      <c r="I131" s="55">
        <f t="shared" si="30"/>
        <v>19</v>
      </c>
      <c r="J131" s="64">
        <v>6</v>
      </c>
      <c r="K131" s="64">
        <v>8</v>
      </c>
      <c r="L131" s="63" t="s">
        <v>216</v>
      </c>
      <c r="M131" s="53" t="s">
        <v>296</v>
      </c>
      <c r="N131" s="64" t="s">
        <v>297</v>
      </c>
      <c r="O131" s="64" t="s">
        <v>297</v>
      </c>
      <c r="P131" s="56">
        <v>123.22</v>
      </c>
      <c r="Q131" s="67">
        <v>12058</v>
      </c>
      <c r="R131" s="60">
        <v>0</v>
      </c>
      <c r="S131" s="60">
        <f t="shared" si="31"/>
        <v>12058</v>
      </c>
      <c r="T131" s="69">
        <v>915</v>
      </c>
      <c r="U131" s="63">
        <v>616</v>
      </c>
      <c r="V131" s="62">
        <f t="shared" si="32"/>
        <v>506.56111660000005</v>
      </c>
      <c r="W131" s="60">
        <f t="shared" si="15"/>
        <v>2110.15</v>
      </c>
      <c r="X131" s="60">
        <f t="shared" si="33"/>
        <v>361.74</v>
      </c>
      <c r="Y131" s="60">
        <f t="shared" si="34"/>
        <v>1145.51</v>
      </c>
      <c r="Z131" s="60">
        <f t="shared" si="35"/>
        <v>241.16</v>
      </c>
      <c r="AA131" s="62">
        <v>0</v>
      </c>
      <c r="AB131" s="62">
        <v>0</v>
      </c>
      <c r="AC131" s="62">
        <v>0</v>
      </c>
      <c r="AD131" s="60">
        <f t="shared" si="36"/>
        <v>17954.121116599999</v>
      </c>
      <c r="AE131" s="60">
        <f t="shared" si="37"/>
        <v>215449.45339919999</v>
      </c>
      <c r="AF131" s="60">
        <f t="shared" si="16"/>
        <v>20096.666666666668</v>
      </c>
      <c r="AG131" s="60">
        <f t="shared" si="38"/>
        <v>2009.6666666666667</v>
      </c>
      <c r="AH131" s="60">
        <f t="shared" si="17"/>
        <v>6029</v>
      </c>
      <c r="AI131" s="62">
        <f t="shared" si="18"/>
        <v>2411.6</v>
      </c>
      <c r="AJ131" s="62">
        <v>0</v>
      </c>
      <c r="AK131" s="62">
        <v>0</v>
      </c>
      <c r="AL131" s="60"/>
      <c r="AM131" s="60"/>
      <c r="AN131" s="60"/>
      <c r="AO131" s="62">
        <v>0</v>
      </c>
      <c r="AP131" s="11">
        <f t="shared" si="39"/>
        <v>245996.38673253331</v>
      </c>
    </row>
    <row r="132" spans="1:42" x14ac:dyDescent="0.2">
      <c r="A132" s="51">
        <f t="shared" si="28"/>
        <v>129</v>
      </c>
      <c r="B132" s="52">
        <v>11</v>
      </c>
      <c r="C132" s="52" t="s">
        <v>217</v>
      </c>
      <c r="D132" s="52">
        <v>251</v>
      </c>
      <c r="E132" s="52">
        <v>373</v>
      </c>
      <c r="F132" s="52">
        <v>2</v>
      </c>
      <c r="G132" s="53" t="s">
        <v>135</v>
      </c>
      <c r="H132" s="104">
        <v>37839</v>
      </c>
      <c r="I132" s="55">
        <f t="shared" si="30"/>
        <v>17</v>
      </c>
      <c r="J132" s="64">
        <v>6</v>
      </c>
      <c r="K132" s="64">
        <v>8</v>
      </c>
      <c r="L132" s="63" t="s">
        <v>216</v>
      </c>
      <c r="M132" s="53" t="s">
        <v>296</v>
      </c>
      <c r="N132" s="64" t="s">
        <v>297</v>
      </c>
      <c r="O132" s="64" t="s">
        <v>297</v>
      </c>
      <c r="P132" s="56">
        <v>123.22</v>
      </c>
      <c r="Q132" s="67">
        <v>12058</v>
      </c>
      <c r="R132" s="60">
        <v>0</v>
      </c>
      <c r="S132" s="60">
        <f t="shared" si="31"/>
        <v>12058</v>
      </c>
      <c r="T132" s="69">
        <v>915</v>
      </c>
      <c r="U132" s="63">
        <v>616</v>
      </c>
      <c r="V132" s="62">
        <f t="shared" si="32"/>
        <v>453.23889380000003</v>
      </c>
      <c r="W132" s="60">
        <f t="shared" ref="W132:W195" si="40">+S132*17.5%</f>
        <v>2110.15</v>
      </c>
      <c r="X132" s="60">
        <f t="shared" si="33"/>
        <v>361.74</v>
      </c>
      <c r="Y132" s="60">
        <f t="shared" si="34"/>
        <v>1145.51</v>
      </c>
      <c r="Z132" s="60">
        <f t="shared" si="35"/>
        <v>241.16</v>
      </c>
      <c r="AA132" s="62">
        <v>0</v>
      </c>
      <c r="AB132" s="62">
        <v>0</v>
      </c>
      <c r="AC132" s="62">
        <v>0</v>
      </c>
      <c r="AD132" s="60">
        <f t="shared" si="36"/>
        <v>17900.798893799998</v>
      </c>
      <c r="AE132" s="60">
        <f t="shared" si="37"/>
        <v>214809.58672559998</v>
      </c>
      <c r="AF132" s="60">
        <f t="shared" ref="AF132:AF195" si="41">+Q132/30*(50)</f>
        <v>20096.666666666668</v>
      </c>
      <c r="AG132" s="60">
        <f t="shared" si="38"/>
        <v>2009.6666666666667</v>
      </c>
      <c r="AH132" s="60">
        <f t="shared" ref="AH132:AH195" si="42">S132/2</f>
        <v>6029</v>
      </c>
      <c r="AI132" s="62">
        <f t="shared" ref="AI132:AI195" si="43">+Q132/30*6</f>
        <v>2411.6</v>
      </c>
      <c r="AJ132" s="62">
        <v>0</v>
      </c>
      <c r="AK132" s="62">
        <v>0</v>
      </c>
      <c r="AL132" s="60"/>
      <c r="AM132" s="60"/>
      <c r="AN132" s="60"/>
      <c r="AO132" s="62">
        <v>0</v>
      </c>
      <c r="AP132" s="11">
        <f t="shared" si="39"/>
        <v>245356.5200589333</v>
      </c>
    </row>
    <row r="133" spans="1:42" x14ac:dyDescent="0.2">
      <c r="A133" s="51">
        <f t="shared" si="28"/>
        <v>130</v>
      </c>
      <c r="B133" s="52">
        <v>11</v>
      </c>
      <c r="C133" s="52" t="s">
        <v>217</v>
      </c>
      <c r="D133" s="52">
        <v>251</v>
      </c>
      <c r="E133" s="52">
        <v>373</v>
      </c>
      <c r="F133" s="52">
        <v>2</v>
      </c>
      <c r="G133" s="70" t="s">
        <v>136</v>
      </c>
      <c r="H133" s="104">
        <v>43361</v>
      </c>
      <c r="I133" s="55">
        <f t="shared" si="30"/>
        <v>2</v>
      </c>
      <c r="J133" s="64">
        <v>6</v>
      </c>
      <c r="K133" s="64">
        <v>8</v>
      </c>
      <c r="L133" s="63" t="s">
        <v>216</v>
      </c>
      <c r="M133" s="53" t="s">
        <v>296</v>
      </c>
      <c r="N133" s="64" t="s">
        <v>297</v>
      </c>
      <c r="O133" s="64" t="s">
        <v>297</v>
      </c>
      <c r="P133" s="56">
        <v>123.22</v>
      </c>
      <c r="Q133" s="67">
        <v>12058</v>
      </c>
      <c r="R133" s="60">
        <v>0</v>
      </c>
      <c r="S133" s="60">
        <f t="shared" si="31"/>
        <v>12058</v>
      </c>
      <c r="T133" s="69">
        <v>915</v>
      </c>
      <c r="U133" s="63">
        <v>616</v>
      </c>
      <c r="V133" s="62">
        <f t="shared" si="32"/>
        <v>0</v>
      </c>
      <c r="W133" s="60">
        <f t="shared" si="40"/>
        <v>2110.15</v>
      </c>
      <c r="X133" s="60">
        <f t="shared" si="33"/>
        <v>361.74</v>
      </c>
      <c r="Y133" s="60">
        <f t="shared" si="34"/>
        <v>1145.51</v>
      </c>
      <c r="Z133" s="60">
        <f t="shared" si="35"/>
        <v>241.16</v>
      </c>
      <c r="AA133" s="62">
        <v>0</v>
      </c>
      <c r="AB133" s="62">
        <v>0</v>
      </c>
      <c r="AC133" s="62">
        <v>0</v>
      </c>
      <c r="AD133" s="60">
        <f t="shared" si="36"/>
        <v>17447.559999999998</v>
      </c>
      <c r="AE133" s="60">
        <f t="shared" si="37"/>
        <v>209370.71999999997</v>
      </c>
      <c r="AF133" s="60">
        <f t="shared" si="41"/>
        <v>20096.666666666668</v>
      </c>
      <c r="AG133" s="60">
        <f t="shared" si="38"/>
        <v>2009.6666666666667</v>
      </c>
      <c r="AH133" s="60">
        <f t="shared" si="42"/>
        <v>6029</v>
      </c>
      <c r="AI133" s="62">
        <f t="shared" si="43"/>
        <v>2411.6</v>
      </c>
      <c r="AJ133" s="62">
        <v>0</v>
      </c>
      <c r="AK133" s="62">
        <v>0</v>
      </c>
      <c r="AL133" s="60"/>
      <c r="AM133" s="60"/>
      <c r="AN133" s="60"/>
      <c r="AO133" s="62">
        <v>0</v>
      </c>
      <c r="AP133" s="11">
        <f t="shared" si="39"/>
        <v>239917.65333333329</v>
      </c>
    </row>
    <row r="134" spans="1:42" x14ac:dyDescent="0.2">
      <c r="A134" s="51">
        <f t="shared" ref="A134:A197" si="44">+A133+1</f>
        <v>131</v>
      </c>
      <c r="B134" s="52">
        <v>11</v>
      </c>
      <c r="C134" s="52" t="s">
        <v>217</v>
      </c>
      <c r="D134" s="52">
        <v>251</v>
      </c>
      <c r="E134" s="52">
        <v>373</v>
      </c>
      <c r="F134" s="52">
        <v>2</v>
      </c>
      <c r="G134" s="53" t="s">
        <v>333</v>
      </c>
      <c r="H134" s="104">
        <v>43862</v>
      </c>
      <c r="I134" s="55">
        <f t="shared" si="30"/>
        <v>0</v>
      </c>
      <c r="J134" s="64">
        <v>6</v>
      </c>
      <c r="K134" s="64">
        <v>12</v>
      </c>
      <c r="L134" s="63" t="s">
        <v>216</v>
      </c>
      <c r="M134" s="53" t="s">
        <v>296</v>
      </c>
      <c r="N134" s="64" t="s">
        <v>297</v>
      </c>
      <c r="O134" s="64" t="s">
        <v>297</v>
      </c>
      <c r="P134" s="56">
        <v>123.22</v>
      </c>
      <c r="Q134" s="67">
        <v>13056</v>
      </c>
      <c r="R134" s="60">
        <v>0</v>
      </c>
      <c r="S134" s="60">
        <f t="shared" si="31"/>
        <v>13056</v>
      </c>
      <c r="T134" s="69">
        <v>1016</v>
      </c>
      <c r="U134" s="63">
        <v>684</v>
      </c>
      <c r="V134" s="62">
        <f t="shared" si="32"/>
        <v>0</v>
      </c>
      <c r="W134" s="60">
        <f t="shared" si="40"/>
        <v>2284.7999999999997</v>
      </c>
      <c r="X134" s="60">
        <f t="shared" si="33"/>
        <v>391.68</v>
      </c>
      <c r="Y134" s="60">
        <f t="shared" si="34"/>
        <v>1240.32</v>
      </c>
      <c r="Z134" s="60">
        <f t="shared" si="35"/>
        <v>261.12</v>
      </c>
      <c r="AA134" s="62">
        <v>0</v>
      </c>
      <c r="AB134" s="62">
        <v>0</v>
      </c>
      <c r="AC134" s="62">
        <v>0</v>
      </c>
      <c r="AD134" s="60">
        <f t="shared" si="36"/>
        <v>18933.919999999998</v>
      </c>
      <c r="AE134" s="60">
        <f t="shared" si="37"/>
        <v>227207.03999999998</v>
      </c>
      <c r="AF134" s="60">
        <f t="shared" si="41"/>
        <v>21760</v>
      </c>
      <c r="AG134" s="60">
        <f t="shared" si="38"/>
        <v>2176</v>
      </c>
      <c r="AH134" s="60">
        <f t="shared" si="42"/>
        <v>6528</v>
      </c>
      <c r="AI134" s="62">
        <f t="shared" si="43"/>
        <v>2611.1999999999998</v>
      </c>
      <c r="AJ134" s="62">
        <v>0</v>
      </c>
      <c r="AK134" s="62">
        <v>0</v>
      </c>
      <c r="AL134" s="60"/>
      <c r="AM134" s="60"/>
      <c r="AN134" s="60"/>
      <c r="AO134" s="62">
        <v>0</v>
      </c>
      <c r="AP134" s="11">
        <f t="shared" si="39"/>
        <v>260282.23999999999</v>
      </c>
    </row>
    <row r="135" spans="1:42" x14ac:dyDescent="0.2">
      <c r="A135" s="51">
        <f t="shared" si="44"/>
        <v>132</v>
      </c>
      <c r="B135" s="52">
        <v>11</v>
      </c>
      <c r="C135" s="52" t="s">
        <v>217</v>
      </c>
      <c r="D135" s="52">
        <v>251</v>
      </c>
      <c r="E135" s="52">
        <v>373</v>
      </c>
      <c r="F135" s="52">
        <v>2</v>
      </c>
      <c r="G135" s="53" t="s">
        <v>137</v>
      </c>
      <c r="H135" s="104">
        <v>40375</v>
      </c>
      <c r="I135" s="55">
        <f t="shared" si="30"/>
        <v>10</v>
      </c>
      <c r="J135" s="64">
        <v>6</v>
      </c>
      <c r="K135" s="64">
        <v>12</v>
      </c>
      <c r="L135" s="63" t="s">
        <v>216</v>
      </c>
      <c r="M135" s="65" t="s">
        <v>298</v>
      </c>
      <c r="N135" s="64" t="s">
        <v>297</v>
      </c>
      <c r="O135" s="64" t="s">
        <v>297</v>
      </c>
      <c r="P135" s="56">
        <v>123.22</v>
      </c>
      <c r="Q135" s="67">
        <v>13056</v>
      </c>
      <c r="R135" s="60">
        <v>0</v>
      </c>
      <c r="S135" s="60">
        <f t="shared" si="31"/>
        <v>13056</v>
      </c>
      <c r="T135" s="69">
        <v>1016</v>
      </c>
      <c r="U135" s="63">
        <v>684</v>
      </c>
      <c r="V135" s="62">
        <f t="shared" si="32"/>
        <v>266.61111399999999</v>
      </c>
      <c r="W135" s="60">
        <f t="shared" si="40"/>
        <v>2284.7999999999997</v>
      </c>
      <c r="X135" s="60">
        <f t="shared" si="33"/>
        <v>391.68</v>
      </c>
      <c r="Y135" s="60">
        <f t="shared" si="34"/>
        <v>1240.32</v>
      </c>
      <c r="Z135" s="60">
        <f t="shared" si="35"/>
        <v>261.12</v>
      </c>
      <c r="AA135" s="62">
        <v>0</v>
      </c>
      <c r="AB135" s="62">
        <v>0</v>
      </c>
      <c r="AC135" s="62">
        <v>0</v>
      </c>
      <c r="AD135" s="60">
        <f t="shared" si="36"/>
        <v>19200.531113999998</v>
      </c>
      <c r="AE135" s="60">
        <f t="shared" si="37"/>
        <v>230406.37336799997</v>
      </c>
      <c r="AF135" s="60">
        <f t="shared" si="41"/>
        <v>21760</v>
      </c>
      <c r="AG135" s="60">
        <f t="shared" si="38"/>
        <v>2176</v>
      </c>
      <c r="AH135" s="60">
        <f t="shared" si="42"/>
        <v>6528</v>
      </c>
      <c r="AI135" s="62">
        <f t="shared" si="43"/>
        <v>2611.1999999999998</v>
      </c>
      <c r="AJ135" s="62">
        <v>0</v>
      </c>
      <c r="AK135" s="62">
        <v>0</v>
      </c>
      <c r="AL135" s="60"/>
      <c r="AM135" s="60"/>
      <c r="AN135" s="60"/>
      <c r="AO135" s="62">
        <v>0</v>
      </c>
      <c r="AP135" s="11">
        <f t="shared" si="39"/>
        <v>263481.57336799998</v>
      </c>
    </row>
    <row r="136" spans="1:42" x14ac:dyDescent="0.2">
      <c r="A136" s="51">
        <f t="shared" si="44"/>
        <v>133</v>
      </c>
      <c r="B136" s="52">
        <v>11</v>
      </c>
      <c r="C136" s="52" t="s">
        <v>217</v>
      </c>
      <c r="D136" s="52">
        <v>251</v>
      </c>
      <c r="E136" s="52">
        <v>373</v>
      </c>
      <c r="F136" s="52">
        <v>2</v>
      </c>
      <c r="G136" s="53" t="s">
        <v>138</v>
      </c>
      <c r="H136" s="104">
        <v>40695</v>
      </c>
      <c r="I136" s="55">
        <f t="shared" si="30"/>
        <v>9</v>
      </c>
      <c r="J136" s="64">
        <v>6</v>
      </c>
      <c r="K136" s="64">
        <v>12</v>
      </c>
      <c r="L136" s="63" t="s">
        <v>216</v>
      </c>
      <c r="M136" s="65" t="s">
        <v>298</v>
      </c>
      <c r="N136" s="64" t="s">
        <v>297</v>
      </c>
      <c r="O136" s="64" t="s">
        <v>297</v>
      </c>
      <c r="P136" s="56">
        <v>123.22</v>
      </c>
      <c r="Q136" s="67">
        <v>13056</v>
      </c>
      <c r="R136" s="60">
        <v>0</v>
      </c>
      <c r="S136" s="60">
        <f t="shared" si="31"/>
        <v>13056</v>
      </c>
      <c r="T136" s="69">
        <v>1016</v>
      </c>
      <c r="U136" s="63">
        <v>684</v>
      </c>
      <c r="V136" s="62">
        <f t="shared" si="32"/>
        <v>239.9500026</v>
      </c>
      <c r="W136" s="60">
        <f t="shared" si="40"/>
        <v>2284.7999999999997</v>
      </c>
      <c r="X136" s="60">
        <f t="shared" si="33"/>
        <v>391.68</v>
      </c>
      <c r="Y136" s="60">
        <f t="shared" si="34"/>
        <v>1240.32</v>
      </c>
      <c r="Z136" s="60">
        <f t="shared" si="35"/>
        <v>261.12</v>
      </c>
      <c r="AA136" s="62">
        <v>0</v>
      </c>
      <c r="AB136" s="62">
        <v>0</v>
      </c>
      <c r="AC136" s="62">
        <v>0</v>
      </c>
      <c r="AD136" s="60">
        <f t="shared" si="36"/>
        <v>19173.870002600001</v>
      </c>
      <c r="AE136" s="60">
        <f t="shared" si="37"/>
        <v>230086.44003120001</v>
      </c>
      <c r="AF136" s="60">
        <f t="shared" si="41"/>
        <v>21760</v>
      </c>
      <c r="AG136" s="60">
        <f t="shared" si="38"/>
        <v>2176</v>
      </c>
      <c r="AH136" s="60">
        <f t="shared" si="42"/>
        <v>6528</v>
      </c>
      <c r="AI136" s="62">
        <f t="shared" si="43"/>
        <v>2611.1999999999998</v>
      </c>
      <c r="AJ136" s="62">
        <v>0</v>
      </c>
      <c r="AK136" s="62">
        <v>0</v>
      </c>
      <c r="AL136" s="60"/>
      <c r="AM136" s="60"/>
      <c r="AN136" s="60"/>
      <c r="AO136" s="62">
        <v>0</v>
      </c>
      <c r="AP136" s="11">
        <f t="shared" si="39"/>
        <v>263161.64003120002</v>
      </c>
    </row>
    <row r="137" spans="1:42" x14ac:dyDescent="0.2">
      <c r="A137" s="51">
        <f t="shared" si="44"/>
        <v>134</v>
      </c>
      <c r="B137" s="52">
        <v>11</v>
      </c>
      <c r="C137" s="52" t="s">
        <v>217</v>
      </c>
      <c r="D137" s="52">
        <v>251</v>
      </c>
      <c r="E137" s="52">
        <v>373</v>
      </c>
      <c r="F137" s="52">
        <v>2</v>
      </c>
      <c r="G137" s="53" t="s">
        <v>139</v>
      </c>
      <c r="H137" s="104">
        <v>40941</v>
      </c>
      <c r="I137" s="55">
        <f t="shared" si="30"/>
        <v>8</v>
      </c>
      <c r="J137" s="64">
        <v>6</v>
      </c>
      <c r="K137" s="64">
        <v>12</v>
      </c>
      <c r="L137" s="63" t="s">
        <v>216</v>
      </c>
      <c r="M137" s="65" t="s">
        <v>298</v>
      </c>
      <c r="N137" s="64" t="s">
        <v>297</v>
      </c>
      <c r="O137" s="64" t="s">
        <v>297</v>
      </c>
      <c r="P137" s="56">
        <v>123.22</v>
      </c>
      <c r="Q137" s="67">
        <v>13056</v>
      </c>
      <c r="R137" s="60">
        <v>0</v>
      </c>
      <c r="S137" s="60">
        <f t="shared" si="31"/>
        <v>13056</v>
      </c>
      <c r="T137" s="69">
        <v>1016</v>
      </c>
      <c r="U137" s="63">
        <v>684</v>
      </c>
      <c r="V137" s="62">
        <f t="shared" si="32"/>
        <v>213.28889119999999</v>
      </c>
      <c r="W137" s="60">
        <f t="shared" si="40"/>
        <v>2284.7999999999997</v>
      </c>
      <c r="X137" s="60">
        <f t="shared" si="33"/>
        <v>391.68</v>
      </c>
      <c r="Y137" s="60">
        <f t="shared" si="34"/>
        <v>1240.32</v>
      </c>
      <c r="Z137" s="60">
        <f t="shared" si="35"/>
        <v>261.12</v>
      </c>
      <c r="AA137" s="62">
        <v>0</v>
      </c>
      <c r="AB137" s="62">
        <v>0</v>
      </c>
      <c r="AC137" s="62">
        <v>0</v>
      </c>
      <c r="AD137" s="60">
        <f t="shared" si="36"/>
        <v>19147.2088912</v>
      </c>
      <c r="AE137" s="60">
        <f t="shared" si="37"/>
        <v>229766.50669439998</v>
      </c>
      <c r="AF137" s="60">
        <f t="shared" si="41"/>
        <v>21760</v>
      </c>
      <c r="AG137" s="60">
        <f t="shared" si="38"/>
        <v>2176</v>
      </c>
      <c r="AH137" s="60">
        <f t="shared" si="42"/>
        <v>6528</v>
      </c>
      <c r="AI137" s="62">
        <f t="shared" si="43"/>
        <v>2611.1999999999998</v>
      </c>
      <c r="AJ137" s="62">
        <v>0</v>
      </c>
      <c r="AK137" s="62">
        <v>0</v>
      </c>
      <c r="AL137" s="60"/>
      <c r="AM137" s="60"/>
      <c r="AN137" s="60"/>
      <c r="AO137" s="62">
        <v>0</v>
      </c>
      <c r="AP137" s="11">
        <f t="shared" si="39"/>
        <v>262841.7066944</v>
      </c>
    </row>
    <row r="138" spans="1:42" x14ac:dyDescent="0.2">
      <c r="A138" s="51">
        <f t="shared" si="44"/>
        <v>135</v>
      </c>
      <c r="B138" s="52">
        <v>11</v>
      </c>
      <c r="C138" s="52" t="s">
        <v>217</v>
      </c>
      <c r="D138" s="52">
        <v>251</v>
      </c>
      <c r="E138" s="52">
        <v>373</v>
      </c>
      <c r="F138" s="52">
        <v>2</v>
      </c>
      <c r="G138" s="53" t="s">
        <v>140</v>
      </c>
      <c r="H138" s="104">
        <v>40969</v>
      </c>
      <c r="I138" s="55">
        <f t="shared" si="30"/>
        <v>8</v>
      </c>
      <c r="J138" s="64">
        <v>6</v>
      </c>
      <c r="K138" s="64">
        <v>12</v>
      </c>
      <c r="L138" s="63" t="s">
        <v>216</v>
      </c>
      <c r="M138" s="65" t="s">
        <v>298</v>
      </c>
      <c r="N138" s="64" t="s">
        <v>297</v>
      </c>
      <c r="O138" s="64" t="s">
        <v>297</v>
      </c>
      <c r="P138" s="56">
        <v>123.22</v>
      </c>
      <c r="Q138" s="67">
        <v>13056</v>
      </c>
      <c r="R138" s="60">
        <v>0</v>
      </c>
      <c r="S138" s="60">
        <f t="shared" si="31"/>
        <v>13056</v>
      </c>
      <c r="T138" s="69">
        <v>1016</v>
      </c>
      <c r="U138" s="63">
        <v>684</v>
      </c>
      <c r="V138" s="62">
        <f t="shared" si="32"/>
        <v>213.28889119999999</v>
      </c>
      <c r="W138" s="60">
        <f t="shared" si="40"/>
        <v>2284.7999999999997</v>
      </c>
      <c r="X138" s="60">
        <f t="shared" si="33"/>
        <v>391.68</v>
      </c>
      <c r="Y138" s="60">
        <f t="shared" si="34"/>
        <v>1240.32</v>
      </c>
      <c r="Z138" s="60">
        <f t="shared" si="35"/>
        <v>261.12</v>
      </c>
      <c r="AA138" s="62">
        <v>0</v>
      </c>
      <c r="AB138" s="62">
        <v>0</v>
      </c>
      <c r="AC138" s="62">
        <v>0</v>
      </c>
      <c r="AD138" s="60">
        <f t="shared" si="36"/>
        <v>19147.2088912</v>
      </c>
      <c r="AE138" s="60">
        <f t="shared" si="37"/>
        <v>229766.50669439998</v>
      </c>
      <c r="AF138" s="60">
        <f t="shared" si="41"/>
        <v>21760</v>
      </c>
      <c r="AG138" s="60">
        <f t="shared" si="38"/>
        <v>2176</v>
      </c>
      <c r="AH138" s="60">
        <f t="shared" si="42"/>
        <v>6528</v>
      </c>
      <c r="AI138" s="62">
        <f t="shared" si="43"/>
        <v>2611.1999999999998</v>
      </c>
      <c r="AJ138" s="62">
        <v>0</v>
      </c>
      <c r="AK138" s="62">
        <v>0</v>
      </c>
      <c r="AL138" s="60"/>
      <c r="AM138" s="60"/>
      <c r="AN138" s="60"/>
      <c r="AO138" s="62">
        <v>0</v>
      </c>
      <c r="AP138" s="11">
        <f t="shared" si="39"/>
        <v>262841.7066944</v>
      </c>
    </row>
    <row r="139" spans="1:42" x14ac:dyDescent="0.2">
      <c r="A139" s="51">
        <f t="shared" si="44"/>
        <v>136</v>
      </c>
      <c r="B139" s="52">
        <v>11</v>
      </c>
      <c r="C139" s="52" t="s">
        <v>217</v>
      </c>
      <c r="D139" s="52">
        <v>251</v>
      </c>
      <c r="E139" s="52">
        <v>373</v>
      </c>
      <c r="F139" s="52">
        <v>2</v>
      </c>
      <c r="G139" s="53" t="s">
        <v>141</v>
      </c>
      <c r="H139" s="102">
        <v>41428</v>
      </c>
      <c r="I139" s="55">
        <f t="shared" si="30"/>
        <v>7</v>
      </c>
      <c r="J139" s="64">
        <v>6</v>
      </c>
      <c r="K139" s="64">
        <v>12</v>
      </c>
      <c r="L139" s="63" t="s">
        <v>216</v>
      </c>
      <c r="M139" s="65" t="s">
        <v>298</v>
      </c>
      <c r="N139" s="64" t="s">
        <v>297</v>
      </c>
      <c r="O139" s="64" t="s">
        <v>297</v>
      </c>
      <c r="P139" s="56">
        <v>123.22</v>
      </c>
      <c r="Q139" s="67">
        <v>13056</v>
      </c>
      <c r="R139" s="60">
        <v>0</v>
      </c>
      <c r="S139" s="60">
        <f t="shared" si="31"/>
        <v>13056</v>
      </c>
      <c r="T139" s="69">
        <v>1016</v>
      </c>
      <c r="U139" s="63">
        <v>684</v>
      </c>
      <c r="V139" s="62">
        <f t="shared" si="32"/>
        <v>186.62777980000001</v>
      </c>
      <c r="W139" s="60">
        <f t="shared" si="40"/>
        <v>2284.7999999999997</v>
      </c>
      <c r="X139" s="60">
        <f t="shared" si="33"/>
        <v>391.68</v>
      </c>
      <c r="Y139" s="60">
        <f t="shared" si="34"/>
        <v>1240.32</v>
      </c>
      <c r="Z139" s="60">
        <f t="shared" si="35"/>
        <v>261.12</v>
      </c>
      <c r="AA139" s="62">
        <v>0</v>
      </c>
      <c r="AB139" s="62">
        <v>0</v>
      </c>
      <c r="AC139" s="62">
        <v>0</v>
      </c>
      <c r="AD139" s="60">
        <f t="shared" si="36"/>
        <v>19120.547779799999</v>
      </c>
      <c r="AE139" s="60">
        <f t="shared" si="37"/>
        <v>229446.57335759999</v>
      </c>
      <c r="AF139" s="60">
        <f t="shared" si="41"/>
        <v>21760</v>
      </c>
      <c r="AG139" s="60">
        <f t="shared" si="38"/>
        <v>2176</v>
      </c>
      <c r="AH139" s="60">
        <f t="shared" si="42"/>
        <v>6528</v>
      </c>
      <c r="AI139" s="62">
        <f t="shared" si="43"/>
        <v>2611.1999999999998</v>
      </c>
      <c r="AJ139" s="62">
        <v>0</v>
      </c>
      <c r="AK139" s="62">
        <v>0</v>
      </c>
      <c r="AL139" s="60"/>
      <c r="AM139" s="60"/>
      <c r="AN139" s="60"/>
      <c r="AO139" s="62">
        <v>0</v>
      </c>
      <c r="AP139" s="11">
        <f t="shared" si="39"/>
        <v>262521.77335759997</v>
      </c>
    </row>
    <row r="140" spans="1:42" x14ac:dyDescent="0.2">
      <c r="A140" s="51">
        <f t="shared" si="44"/>
        <v>137</v>
      </c>
      <c r="B140" s="52">
        <v>11</v>
      </c>
      <c r="C140" s="52" t="s">
        <v>217</v>
      </c>
      <c r="D140" s="52">
        <v>251</v>
      </c>
      <c r="E140" s="52">
        <v>373</v>
      </c>
      <c r="F140" s="52">
        <v>2</v>
      </c>
      <c r="G140" s="53" t="s">
        <v>142</v>
      </c>
      <c r="H140" s="104">
        <v>41730</v>
      </c>
      <c r="I140" s="55">
        <f t="shared" si="30"/>
        <v>6</v>
      </c>
      <c r="J140" s="64">
        <v>6</v>
      </c>
      <c r="K140" s="64">
        <v>12</v>
      </c>
      <c r="L140" s="63" t="s">
        <v>216</v>
      </c>
      <c r="M140" s="65" t="s">
        <v>298</v>
      </c>
      <c r="N140" s="64" t="s">
        <v>297</v>
      </c>
      <c r="O140" s="64" t="s">
        <v>297</v>
      </c>
      <c r="P140" s="56">
        <v>123.22</v>
      </c>
      <c r="Q140" s="67">
        <v>13056</v>
      </c>
      <c r="R140" s="60">
        <v>0</v>
      </c>
      <c r="S140" s="60">
        <f t="shared" si="31"/>
        <v>13056</v>
      </c>
      <c r="T140" s="69">
        <v>1016</v>
      </c>
      <c r="U140" s="63">
        <v>684</v>
      </c>
      <c r="V140" s="62">
        <f t="shared" si="32"/>
        <v>159.9666684</v>
      </c>
      <c r="W140" s="60">
        <f t="shared" si="40"/>
        <v>2284.7999999999997</v>
      </c>
      <c r="X140" s="60">
        <f t="shared" si="33"/>
        <v>391.68</v>
      </c>
      <c r="Y140" s="60">
        <f t="shared" si="34"/>
        <v>1240.32</v>
      </c>
      <c r="Z140" s="60">
        <f t="shared" si="35"/>
        <v>261.12</v>
      </c>
      <c r="AA140" s="62">
        <v>0</v>
      </c>
      <c r="AB140" s="62">
        <v>0</v>
      </c>
      <c r="AC140" s="62">
        <v>0</v>
      </c>
      <c r="AD140" s="60">
        <f t="shared" si="36"/>
        <v>19093.886668399999</v>
      </c>
      <c r="AE140" s="60">
        <f t="shared" si="37"/>
        <v>229126.6400208</v>
      </c>
      <c r="AF140" s="60">
        <f t="shared" si="41"/>
        <v>21760</v>
      </c>
      <c r="AG140" s="60">
        <f t="shared" si="38"/>
        <v>2176</v>
      </c>
      <c r="AH140" s="60">
        <f t="shared" si="42"/>
        <v>6528</v>
      </c>
      <c r="AI140" s="62">
        <f t="shared" si="43"/>
        <v>2611.1999999999998</v>
      </c>
      <c r="AJ140" s="62">
        <v>0</v>
      </c>
      <c r="AK140" s="62">
        <v>0</v>
      </c>
      <c r="AL140" s="60"/>
      <c r="AM140" s="60"/>
      <c r="AN140" s="60"/>
      <c r="AO140" s="62">
        <v>0</v>
      </c>
      <c r="AP140" s="11">
        <f t="shared" si="39"/>
        <v>262201.84002080001</v>
      </c>
    </row>
    <row r="141" spans="1:42" x14ac:dyDescent="0.2">
      <c r="A141" s="51">
        <f t="shared" si="44"/>
        <v>138</v>
      </c>
      <c r="B141" s="52">
        <v>11</v>
      </c>
      <c r="C141" s="52" t="s">
        <v>217</v>
      </c>
      <c r="D141" s="52">
        <v>251</v>
      </c>
      <c r="E141" s="52">
        <v>373</v>
      </c>
      <c r="F141" s="52">
        <v>2</v>
      </c>
      <c r="G141" s="53" t="s">
        <v>143</v>
      </c>
      <c r="H141" s="104">
        <v>42418</v>
      </c>
      <c r="I141" s="55">
        <f t="shared" si="30"/>
        <v>4</v>
      </c>
      <c r="J141" s="64">
        <v>6</v>
      </c>
      <c r="K141" s="64">
        <v>12</v>
      </c>
      <c r="L141" s="63" t="s">
        <v>216</v>
      </c>
      <c r="M141" s="65" t="s">
        <v>298</v>
      </c>
      <c r="N141" s="64" t="s">
        <v>297</v>
      </c>
      <c r="O141" s="64" t="s">
        <v>297</v>
      </c>
      <c r="P141" s="56">
        <v>123.22</v>
      </c>
      <c r="Q141" s="67">
        <v>13056</v>
      </c>
      <c r="R141" s="60">
        <v>0</v>
      </c>
      <c r="S141" s="60">
        <f t="shared" si="31"/>
        <v>13056</v>
      </c>
      <c r="T141" s="69">
        <v>1016</v>
      </c>
      <c r="U141" s="63">
        <v>684</v>
      </c>
      <c r="V141" s="62">
        <f t="shared" si="32"/>
        <v>0</v>
      </c>
      <c r="W141" s="60">
        <f t="shared" si="40"/>
        <v>2284.7999999999997</v>
      </c>
      <c r="X141" s="60">
        <f t="shared" si="33"/>
        <v>391.68</v>
      </c>
      <c r="Y141" s="60">
        <f t="shared" si="34"/>
        <v>1240.32</v>
      </c>
      <c r="Z141" s="60">
        <f t="shared" si="35"/>
        <v>261.12</v>
      </c>
      <c r="AA141" s="62">
        <v>0</v>
      </c>
      <c r="AB141" s="62">
        <v>0</v>
      </c>
      <c r="AC141" s="62">
        <v>0</v>
      </c>
      <c r="AD141" s="60">
        <f t="shared" si="36"/>
        <v>18933.919999999998</v>
      </c>
      <c r="AE141" s="60">
        <f t="shared" si="37"/>
        <v>227207.03999999998</v>
      </c>
      <c r="AF141" s="60">
        <f t="shared" si="41"/>
        <v>21760</v>
      </c>
      <c r="AG141" s="60">
        <f t="shared" si="38"/>
        <v>2176</v>
      </c>
      <c r="AH141" s="60">
        <f t="shared" si="42"/>
        <v>6528</v>
      </c>
      <c r="AI141" s="62">
        <f t="shared" si="43"/>
        <v>2611.1999999999998</v>
      </c>
      <c r="AJ141" s="62">
        <v>0</v>
      </c>
      <c r="AK141" s="62">
        <v>0</v>
      </c>
      <c r="AL141" s="60"/>
      <c r="AM141" s="60"/>
      <c r="AN141" s="60"/>
      <c r="AO141" s="62">
        <v>0</v>
      </c>
      <c r="AP141" s="11">
        <f t="shared" si="39"/>
        <v>260282.23999999999</v>
      </c>
    </row>
    <row r="142" spans="1:42" x14ac:dyDescent="0.2">
      <c r="A142" s="51">
        <f t="shared" si="44"/>
        <v>139</v>
      </c>
      <c r="B142" s="52">
        <v>11</v>
      </c>
      <c r="C142" s="52" t="s">
        <v>217</v>
      </c>
      <c r="D142" s="52">
        <v>251</v>
      </c>
      <c r="E142" s="52">
        <v>373</v>
      </c>
      <c r="F142" s="52">
        <v>2</v>
      </c>
      <c r="G142" s="53" t="s">
        <v>144</v>
      </c>
      <c r="H142" s="104">
        <v>42446</v>
      </c>
      <c r="I142" s="55">
        <f t="shared" si="30"/>
        <v>4</v>
      </c>
      <c r="J142" s="64">
        <v>6</v>
      </c>
      <c r="K142" s="64">
        <v>12</v>
      </c>
      <c r="L142" s="63" t="s">
        <v>216</v>
      </c>
      <c r="M142" s="65" t="s">
        <v>298</v>
      </c>
      <c r="N142" s="64" t="s">
        <v>297</v>
      </c>
      <c r="O142" s="64" t="s">
        <v>297</v>
      </c>
      <c r="P142" s="56">
        <v>123.22</v>
      </c>
      <c r="Q142" s="67">
        <v>13056</v>
      </c>
      <c r="R142" s="60">
        <v>0</v>
      </c>
      <c r="S142" s="60">
        <f t="shared" si="31"/>
        <v>13056</v>
      </c>
      <c r="T142" s="69">
        <v>1016</v>
      </c>
      <c r="U142" s="63">
        <v>684</v>
      </c>
      <c r="V142" s="62">
        <f t="shared" si="32"/>
        <v>0</v>
      </c>
      <c r="W142" s="60">
        <f t="shared" si="40"/>
        <v>2284.7999999999997</v>
      </c>
      <c r="X142" s="60">
        <f t="shared" si="33"/>
        <v>391.68</v>
      </c>
      <c r="Y142" s="60">
        <f t="shared" si="34"/>
        <v>1240.32</v>
      </c>
      <c r="Z142" s="60">
        <f t="shared" si="35"/>
        <v>261.12</v>
      </c>
      <c r="AA142" s="62">
        <v>0</v>
      </c>
      <c r="AB142" s="62">
        <v>0</v>
      </c>
      <c r="AC142" s="62">
        <v>0</v>
      </c>
      <c r="AD142" s="60">
        <f t="shared" si="36"/>
        <v>18933.919999999998</v>
      </c>
      <c r="AE142" s="60">
        <f t="shared" si="37"/>
        <v>227207.03999999998</v>
      </c>
      <c r="AF142" s="60">
        <f t="shared" si="41"/>
        <v>21760</v>
      </c>
      <c r="AG142" s="60">
        <f t="shared" si="38"/>
        <v>2176</v>
      </c>
      <c r="AH142" s="60">
        <f t="shared" si="42"/>
        <v>6528</v>
      </c>
      <c r="AI142" s="62">
        <f t="shared" si="43"/>
        <v>2611.1999999999998</v>
      </c>
      <c r="AJ142" s="62">
        <v>0</v>
      </c>
      <c r="AK142" s="62">
        <v>0</v>
      </c>
      <c r="AL142" s="60"/>
      <c r="AM142" s="60"/>
      <c r="AN142" s="60"/>
      <c r="AO142" s="62">
        <v>0</v>
      </c>
      <c r="AP142" s="11">
        <f t="shared" si="39"/>
        <v>260282.23999999999</v>
      </c>
    </row>
    <row r="143" spans="1:42" x14ac:dyDescent="0.2">
      <c r="A143" s="51">
        <f t="shared" si="44"/>
        <v>140</v>
      </c>
      <c r="B143" s="52">
        <v>11</v>
      </c>
      <c r="C143" s="52" t="s">
        <v>217</v>
      </c>
      <c r="D143" s="52">
        <v>251</v>
      </c>
      <c r="E143" s="52">
        <v>373</v>
      </c>
      <c r="F143" s="52">
        <v>2</v>
      </c>
      <c r="G143" s="70" t="s">
        <v>145</v>
      </c>
      <c r="H143" s="104">
        <v>42625</v>
      </c>
      <c r="I143" s="55">
        <f t="shared" si="30"/>
        <v>4</v>
      </c>
      <c r="J143" s="64">
        <v>6</v>
      </c>
      <c r="K143" s="64">
        <v>12</v>
      </c>
      <c r="L143" s="63" t="s">
        <v>216</v>
      </c>
      <c r="M143" s="65" t="s">
        <v>298</v>
      </c>
      <c r="N143" s="64" t="s">
        <v>297</v>
      </c>
      <c r="O143" s="64" t="s">
        <v>297</v>
      </c>
      <c r="P143" s="56">
        <v>123.22</v>
      </c>
      <c r="Q143" s="67">
        <v>13056</v>
      </c>
      <c r="R143" s="60">
        <v>0</v>
      </c>
      <c r="S143" s="60">
        <f t="shared" si="31"/>
        <v>13056</v>
      </c>
      <c r="T143" s="69">
        <v>1016</v>
      </c>
      <c r="U143" s="63">
        <v>684</v>
      </c>
      <c r="V143" s="62">
        <f t="shared" si="32"/>
        <v>0</v>
      </c>
      <c r="W143" s="60">
        <f t="shared" si="40"/>
        <v>2284.7999999999997</v>
      </c>
      <c r="X143" s="60">
        <f t="shared" si="33"/>
        <v>391.68</v>
      </c>
      <c r="Y143" s="60">
        <f t="shared" si="34"/>
        <v>1240.32</v>
      </c>
      <c r="Z143" s="60">
        <f t="shared" si="35"/>
        <v>261.12</v>
      </c>
      <c r="AA143" s="62">
        <v>0</v>
      </c>
      <c r="AB143" s="62">
        <v>0</v>
      </c>
      <c r="AC143" s="62">
        <v>0</v>
      </c>
      <c r="AD143" s="60">
        <f t="shared" si="36"/>
        <v>18933.919999999998</v>
      </c>
      <c r="AE143" s="60">
        <f t="shared" si="37"/>
        <v>227207.03999999998</v>
      </c>
      <c r="AF143" s="60">
        <f t="shared" si="41"/>
        <v>21760</v>
      </c>
      <c r="AG143" s="60">
        <f t="shared" si="38"/>
        <v>2176</v>
      </c>
      <c r="AH143" s="60">
        <f t="shared" si="42"/>
        <v>6528</v>
      </c>
      <c r="AI143" s="62">
        <f t="shared" si="43"/>
        <v>2611.1999999999998</v>
      </c>
      <c r="AJ143" s="62">
        <v>0</v>
      </c>
      <c r="AK143" s="62">
        <v>0</v>
      </c>
      <c r="AL143" s="60"/>
      <c r="AM143" s="60"/>
      <c r="AN143" s="60"/>
      <c r="AO143" s="62">
        <v>0</v>
      </c>
      <c r="AP143" s="11">
        <f t="shared" si="39"/>
        <v>260282.23999999999</v>
      </c>
    </row>
    <row r="144" spans="1:42" x14ac:dyDescent="0.2">
      <c r="A144" s="51">
        <f t="shared" si="44"/>
        <v>141</v>
      </c>
      <c r="B144" s="52">
        <v>11</v>
      </c>
      <c r="C144" s="52" t="s">
        <v>217</v>
      </c>
      <c r="D144" s="52">
        <v>251</v>
      </c>
      <c r="E144" s="52">
        <v>373</v>
      </c>
      <c r="F144" s="52">
        <v>2</v>
      </c>
      <c r="G144" s="53" t="s">
        <v>146</v>
      </c>
      <c r="H144" s="104">
        <v>42725</v>
      </c>
      <c r="I144" s="55">
        <f t="shared" si="30"/>
        <v>4</v>
      </c>
      <c r="J144" s="64">
        <v>6</v>
      </c>
      <c r="K144" s="64">
        <v>12</v>
      </c>
      <c r="L144" s="63" t="s">
        <v>216</v>
      </c>
      <c r="M144" s="65" t="s">
        <v>298</v>
      </c>
      <c r="N144" s="64" t="s">
        <v>297</v>
      </c>
      <c r="O144" s="64" t="s">
        <v>297</v>
      </c>
      <c r="P144" s="56">
        <v>123.22</v>
      </c>
      <c r="Q144" s="67">
        <v>13056</v>
      </c>
      <c r="R144" s="60">
        <v>0</v>
      </c>
      <c r="S144" s="60">
        <f t="shared" si="31"/>
        <v>13056</v>
      </c>
      <c r="T144" s="69">
        <v>1016</v>
      </c>
      <c r="U144" s="63">
        <v>684</v>
      </c>
      <c r="V144" s="62">
        <f t="shared" si="32"/>
        <v>0</v>
      </c>
      <c r="W144" s="60">
        <f t="shared" si="40"/>
        <v>2284.7999999999997</v>
      </c>
      <c r="X144" s="60">
        <f t="shared" si="33"/>
        <v>391.68</v>
      </c>
      <c r="Y144" s="60">
        <f t="shared" si="34"/>
        <v>1240.32</v>
      </c>
      <c r="Z144" s="60">
        <f t="shared" si="35"/>
        <v>261.12</v>
      </c>
      <c r="AA144" s="62">
        <v>0</v>
      </c>
      <c r="AB144" s="62">
        <v>0</v>
      </c>
      <c r="AC144" s="62">
        <v>0</v>
      </c>
      <c r="AD144" s="60">
        <f t="shared" si="36"/>
        <v>18933.919999999998</v>
      </c>
      <c r="AE144" s="60">
        <f t="shared" si="37"/>
        <v>227207.03999999998</v>
      </c>
      <c r="AF144" s="60">
        <f t="shared" si="41"/>
        <v>21760</v>
      </c>
      <c r="AG144" s="60">
        <f t="shared" si="38"/>
        <v>2176</v>
      </c>
      <c r="AH144" s="60">
        <f t="shared" si="42"/>
        <v>6528</v>
      </c>
      <c r="AI144" s="62">
        <f t="shared" si="43"/>
        <v>2611.1999999999998</v>
      </c>
      <c r="AJ144" s="62">
        <v>0</v>
      </c>
      <c r="AK144" s="62">
        <v>0</v>
      </c>
      <c r="AL144" s="60"/>
      <c r="AM144" s="60"/>
      <c r="AN144" s="60"/>
      <c r="AO144" s="62">
        <v>0</v>
      </c>
      <c r="AP144" s="11">
        <f t="shared" si="39"/>
        <v>260282.23999999999</v>
      </c>
    </row>
    <row r="145" spans="1:42" x14ac:dyDescent="0.2">
      <c r="A145" s="51">
        <f t="shared" si="44"/>
        <v>142</v>
      </c>
      <c r="B145" s="52">
        <v>11</v>
      </c>
      <c r="C145" s="52" t="s">
        <v>217</v>
      </c>
      <c r="D145" s="52">
        <v>251</v>
      </c>
      <c r="E145" s="52">
        <v>373</v>
      </c>
      <c r="F145" s="52">
        <v>2</v>
      </c>
      <c r="G145" s="53" t="s">
        <v>147</v>
      </c>
      <c r="H145" s="104">
        <v>42856</v>
      </c>
      <c r="I145" s="55">
        <f t="shared" si="30"/>
        <v>3</v>
      </c>
      <c r="J145" s="64">
        <v>6</v>
      </c>
      <c r="K145" s="64">
        <v>12</v>
      </c>
      <c r="L145" s="63" t="s">
        <v>216</v>
      </c>
      <c r="M145" s="65" t="s">
        <v>298</v>
      </c>
      <c r="N145" s="64" t="s">
        <v>297</v>
      </c>
      <c r="O145" s="64" t="s">
        <v>297</v>
      </c>
      <c r="P145" s="56">
        <v>123.22</v>
      </c>
      <c r="Q145" s="67">
        <v>13056</v>
      </c>
      <c r="R145" s="60">
        <v>0</v>
      </c>
      <c r="S145" s="60">
        <f t="shared" si="31"/>
        <v>13056</v>
      </c>
      <c r="T145" s="69">
        <v>1016</v>
      </c>
      <c r="U145" s="63">
        <v>684</v>
      </c>
      <c r="V145" s="62">
        <f t="shared" si="32"/>
        <v>0</v>
      </c>
      <c r="W145" s="60">
        <f t="shared" si="40"/>
        <v>2284.7999999999997</v>
      </c>
      <c r="X145" s="60">
        <f t="shared" si="33"/>
        <v>391.68</v>
      </c>
      <c r="Y145" s="60">
        <f t="shared" si="34"/>
        <v>1240.32</v>
      </c>
      <c r="Z145" s="60">
        <f t="shared" si="35"/>
        <v>261.12</v>
      </c>
      <c r="AA145" s="62">
        <v>0</v>
      </c>
      <c r="AB145" s="62">
        <v>0</v>
      </c>
      <c r="AC145" s="62">
        <v>0</v>
      </c>
      <c r="AD145" s="60">
        <f t="shared" si="36"/>
        <v>18933.919999999998</v>
      </c>
      <c r="AE145" s="60">
        <f t="shared" si="37"/>
        <v>227207.03999999998</v>
      </c>
      <c r="AF145" s="60">
        <f t="shared" si="41"/>
        <v>21760</v>
      </c>
      <c r="AG145" s="60">
        <f t="shared" si="38"/>
        <v>2176</v>
      </c>
      <c r="AH145" s="60">
        <f t="shared" si="42"/>
        <v>6528</v>
      </c>
      <c r="AI145" s="62">
        <f t="shared" si="43"/>
        <v>2611.1999999999998</v>
      </c>
      <c r="AJ145" s="62">
        <v>0</v>
      </c>
      <c r="AK145" s="62">
        <v>0</v>
      </c>
      <c r="AL145" s="60"/>
      <c r="AM145" s="60"/>
      <c r="AN145" s="60"/>
      <c r="AO145" s="62">
        <v>0</v>
      </c>
      <c r="AP145" s="11">
        <f t="shared" si="39"/>
        <v>260282.23999999999</v>
      </c>
    </row>
    <row r="146" spans="1:42" x14ac:dyDescent="0.2">
      <c r="A146" s="51">
        <f t="shared" si="44"/>
        <v>143</v>
      </c>
      <c r="B146" s="52">
        <v>11</v>
      </c>
      <c r="C146" s="52" t="s">
        <v>217</v>
      </c>
      <c r="D146" s="52">
        <v>251</v>
      </c>
      <c r="E146" s="52">
        <v>373</v>
      </c>
      <c r="F146" s="52">
        <v>2</v>
      </c>
      <c r="G146" s="53" t="s">
        <v>148</v>
      </c>
      <c r="H146" s="104">
        <v>42967</v>
      </c>
      <c r="I146" s="55">
        <f t="shared" si="30"/>
        <v>3</v>
      </c>
      <c r="J146" s="64">
        <v>6</v>
      </c>
      <c r="K146" s="64">
        <v>12</v>
      </c>
      <c r="L146" s="63" t="s">
        <v>216</v>
      </c>
      <c r="M146" s="65" t="s">
        <v>298</v>
      </c>
      <c r="N146" s="64" t="s">
        <v>297</v>
      </c>
      <c r="O146" s="64" t="s">
        <v>297</v>
      </c>
      <c r="P146" s="56">
        <v>123.22</v>
      </c>
      <c r="Q146" s="67">
        <v>13056</v>
      </c>
      <c r="R146" s="60">
        <v>0</v>
      </c>
      <c r="S146" s="60">
        <f t="shared" si="31"/>
        <v>13056</v>
      </c>
      <c r="T146" s="69">
        <v>1016</v>
      </c>
      <c r="U146" s="63">
        <v>684</v>
      </c>
      <c r="V146" s="62">
        <f t="shared" si="32"/>
        <v>0</v>
      </c>
      <c r="W146" s="60">
        <f t="shared" si="40"/>
        <v>2284.7999999999997</v>
      </c>
      <c r="X146" s="60">
        <f t="shared" si="33"/>
        <v>391.68</v>
      </c>
      <c r="Y146" s="60">
        <f t="shared" si="34"/>
        <v>1240.32</v>
      </c>
      <c r="Z146" s="60">
        <f t="shared" si="35"/>
        <v>261.12</v>
      </c>
      <c r="AA146" s="62">
        <v>0</v>
      </c>
      <c r="AB146" s="62">
        <v>0</v>
      </c>
      <c r="AC146" s="62">
        <v>0</v>
      </c>
      <c r="AD146" s="60">
        <f t="shared" si="36"/>
        <v>18933.919999999998</v>
      </c>
      <c r="AE146" s="60">
        <f t="shared" si="37"/>
        <v>227207.03999999998</v>
      </c>
      <c r="AF146" s="60">
        <f t="shared" si="41"/>
        <v>21760</v>
      </c>
      <c r="AG146" s="60">
        <f t="shared" si="38"/>
        <v>2176</v>
      </c>
      <c r="AH146" s="60">
        <f t="shared" si="42"/>
        <v>6528</v>
      </c>
      <c r="AI146" s="62">
        <f t="shared" si="43"/>
        <v>2611.1999999999998</v>
      </c>
      <c r="AJ146" s="62">
        <v>0</v>
      </c>
      <c r="AK146" s="62">
        <v>0</v>
      </c>
      <c r="AL146" s="60"/>
      <c r="AM146" s="60"/>
      <c r="AN146" s="60"/>
      <c r="AO146" s="62">
        <v>0</v>
      </c>
      <c r="AP146" s="11">
        <f t="shared" si="39"/>
        <v>260282.23999999999</v>
      </c>
    </row>
    <row r="147" spans="1:42" x14ac:dyDescent="0.2">
      <c r="A147" s="51">
        <f t="shared" si="44"/>
        <v>144</v>
      </c>
      <c r="B147" s="52">
        <v>11</v>
      </c>
      <c r="C147" s="52" t="s">
        <v>217</v>
      </c>
      <c r="D147" s="52">
        <v>251</v>
      </c>
      <c r="E147" s="52">
        <v>373</v>
      </c>
      <c r="F147" s="52">
        <v>2</v>
      </c>
      <c r="G147" s="53" t="s">
        <v>149</v>
      </c>
      <c r="H147" s="104">
        <v>43118</v>
      </c>
      <c r="I147" s="55">
        <f t="shared" si="30"/>
        <v>2</v>
      </c>
      <c r="J147" s="64">
        <v>6</v>
      </c>
      <c r="K147" s="64">
        <v>12</v>
      </c>
      <c r="L147" s="63" t="s">
        <v>216</v>
      </c>
      <c r="M147" s="65" t="s">
        <v>298</v>
      </c>
      <c r="N147" s="64" t="s">
        <v>297</v>
      </c>
      <c r="O147" s="64" t="s">
        <v>297</v>
      </c>
      <c r="P147" s="56">
        <v>123.22</v>
      </c>
      <c r="Q147" s="67">
        <v>13056</v>
      </c>
      <c r="R147" s="60">
        <v>0</v>
      </c>
      <c r="S147" s="60">
        <f t="shared" si="31"/>
        <v>13056</v>
      </c>
      <c r="T147" s="69">
        <v>1016</v>
      </c>
      <c r="U147" s="63">
        <v>684</v>
      </c>
      <c r="V147" s="62">
        <f t="shared" si="32"/>
        <v>0</v>
      </c>
      <c r="W147" s="60">
        <f t="shared" si="40"/>
        <v>2284.7999999999997</v>
      </c>
      <c r="X147" s="60">
        <f t="shared" si="33"/>
        <v>391.68</v>
      </c>
      <c r="Y147" s="60">
        <f t="shared" si="34"/>
        <v>1240.32</v>
      </c>
      <c r="Z147" s="60">
        <f t="shared" si="35"/>
        <v>261.12</v>
      </c>
      <c r="AA147" s="62">
        <v>0</v>
      </c>
      <c r="AB147" s="62">
        <v>0</v>
      </c>
      <c r="AC147" s="62">
        <v>0</v>
      </c>
      <c r="AD147" s="60">
        <f t="shared" si="36"/>
        <v>18933.919999999998</v>
      </c>
      <c r="AE147" s="60">
        <f t="shared" si="37"/>
        <v>227207.03999999998</v>
      </c>
      <c r="AF147" s="60">
        <f t="shared" si="41"/>
        <v>21760</v>
      </c>
      <c r="AG147" s="60">
        <f t="shared" si="38"/>
        <v>2176</v>
      </c>
      <c r="AH147" s="60">
        <f t="shared" si="42"/>
        <v>6528</v>
      </c>
      <c r="AI147" s="62">
        <f t="shared" si="43"/>
        <v>2611.1999999999998</v>
      </c>
      <c r="AJ147" s="62">
        <v>0</v>
      </c>
      <c r="AK147" s="62">
        <v>0</v>
      </c>
      <c r="AL147" s="60"/>
      <c r="AM147" s="60"/>
      <c r="AN147" s="60"/>
      <c r="AO147" s="62">
        <v>0</v>
      </c>
      <c r="AP147" s="11">
        <f t="shared" si="39"/>
        <v>260282.23999999999</v>
      </c>
    </row>
    <row r="148" spans="1:42" x14ac:dyDescent="0.2">
      <c r="A148" s="51">
        <f t="shared" si="44"/>
        <v>145</v>
      </c>
      <c r="B148" s="52">
        <v>11</v>
      </c>
      <c r="C148" s="52" t="s">
        <v>217</v>
      </c>
      <c r="D148" s="52">
        <v>251</v>
      </c>
      <c r="E148" s="52">
        <v>373</v>
      </c>
      <c r="F148" s="52">
        <v>2</v>
      </c>
      <c r="G148" s="53" t="s">
        <v>150</v>
      </c>
      <c r="H148" s="104">
        <v>43191</v>
      </c>
      <c r="I148" s="55">
        <f t="shared" si="30"/>
        <v>2</v>
      </c>
      <c r="J148" s="64">
        <v>6</v>
      </c>
      <c r="K148" s="64">
        <v>12</v>
      </c>
      <c r="L148" s="63" t="s">
        <v>216</v>
      </c>
      <c r="M148" s="65" t="s">
        <v>298</v>
      </c>
      <c r="N148" s="64" t="s">
        <v>297</v>
      </c>
      <c r="O148" s="64" t="s">
        <v>297</v>
      </c>
      <c r="P148" s="56">
        <v>123.22</v>
      </c>
      <c r="Q148" s="67">
        <v>13056</v>
      </c>
      <c r="R148" s="60">
        <v>0</v>
      </c>
      <c r="S148" s="60">
        <f t="shared" si="31"/>
        <v>13056</v>
      </c>
      <c r="T148" s="69">
        <v>1016</v>
      </c>
      <c r="U148" s="63">
        <v>684</v>
      </c>
      <c r="V148" s="62">
        <f t="shared" si="32"/>
        <v>0</v>
      </c>
      <c r="W148" s="60">
        <f t="shared" si="40"/>
        <v>2284.7999999999997</v>
      </c>
      <c r="X148" s="60">
        <f t="shared" si="33"/>
        <v>391.68</v>
      </c>
      <c r="Y148" s="60">
        <f t="shared" si="34"/>
        <v>1240.32</v>
      </c>
      <c r="Z148" s="60">
        <f t="shared" si="35"/>
        <v>261.12</v>
      </c>
      <c r="AA148" s="62">
        <v>0</v>
      </c>
      <c r="AB148" s="62">
        <v>0</v>
      </c>
      <c r="AC148" s="62">
        <v>0</v>
      </c>
      <c r="AD148" s="60">
        <f t="shared" si="36"/>
        <v>18933.919999999998</v>
      </c>
      <c r="AE148" s="60">
        <f t="shared" si="37"/>
        <v>227207.03999999998</v>
      </c>
      <c r="AF148" s="60">
        <f t="shared" si="41"/>
        <v>21760</v>
      </c>
      <c r="AG148" s="60">
        <f t="shared" si="38"/>
        <v>2176</v>
      </c>
      <c r="AH148" s="60">
        <f t="shared" si="42"/>
        <v>6528</v>
      </c>
      <c r="AI148" s="62">
        <f t="shared" si="43"/>
        <v>2611.1999999999998</v>
      </c>
      <c r="AJ148" s="62">
        <v>0</v>
      </c>
      <c r="AK148" s="62">
        <v>0</v>
      </c>
      <c r="AL148" s="60"/>
      <c r="AM148" s="60"/>
      <c r="AN148" s="60"/>
      <c r="AO148" s="62">
        <v>0</v>
      </c>
      <c r="AP148" s="11">
        <f t="shared" si="39"/>
        <v>260282.23999999999</v>
      </c>
    </row>
    <row r="149" spans="1:42" x14ac:dyDescent="0.2">
      <c r="A149" s="51">
        <f t="shared" si="44"/>
        <v>146</v>
      </c>
      <c r="B149" s="52">
        <v>11</v>
      </c>
      <c r="C149" s="52" t="s">
        <v>217</v>
      </c>
      <c r="D149" s="52">
        <v>251</v>
      </c>
      <c r="E149" s="52">
        <v>373</v>
      </c>
      <c r="F149" s="52">
        <v>2</v>
      </c>
      <c r="G149" s="53" t="s">
        <v>151</v>
      </c>
      <c r="H149" s="104">
        <v>43236</v>
      </c>
      <c r="I149" s="55">
        <f t="shared" si="30"/>
        <v>2</v>
      </c>
      <c r="J149" s="64">
        <v>6</v>
      </c>
      <c r="K149" s="64">
        <v>12</v>
      </c>
      <c r="L149" s="63" t="s">
        <v>216</v>
      </c>
      <c r="M149" s="65" t="s">
        <v>298</v>
      </c>
      <c r="N149" s="64" t="s">
        <v>297</v>
      </c>
      <c r="O149" s="64" t="s">
        <v>297</v>
      </c>
      <c r="P149" s="56">
        <v>123.22</v>
      </c>
      <c r="Q149" s="67">
        <v>13056</v>
      </c>
      <c r="R149" s="60">
        <v>0</v>
      </c>
      <c r="S149" s="60">
        <f t="shared" si="31"/>
        <v>13056</v>
      </c>
      <c r="T149" s="69">
        <v>1016</v>
      </c>
      <c r="U149" s="63">
        <v>684</v>
      </c>
      <c r="V149" s="62">
        <f t="shared" si="32"/>
        <v>0</v>
      </c>
      <c r="W149" s="60">
        <f t="shared" si="40"/>
        <v>2284.7999999999997</v>
      </c>
      <c r="X149" s="60">
        <f t="shared" si="33"/>
        <v>391.68</v>
      </c>
      <c r="Y149" s="60">
        <f t="shared" si="34"/>
        <v>1240.32</v>
      </c>
      <c r="Z149" s="60">
        <f t="shared" si="35"/>
        <v>261.12</v>
      </c>
      <c r="AA149" s="62">
        <v>0</v>
      </c>
      <c r="AB149" s="62">
        <v>0</v>
      </c>
      <c r="AC149" s="62">
        <v>0</v>
      </c>
      <c r="AD149" s="60">
        <f t="shared" si="36"/>
        <v>18933.919999999998</v>
      </c>
      <c r="AE149" s="60">
        <f t="shared" si="37"/>
        <v>227207.03999999998</v>
      </c>
      <c r="AF149" s="60">
        <f t="shared" si="41"/>
        <v>21760</v>
      </c>
      <c r="AG149" s="60">
        <f t="shared" si="38"/>
        <v>2176</v>
      </c>
      <c r="AH149" s="60">
        <f t="shared" si="42"/>
        <v>6528</v>
      </c>
      <c r="AI149" s="62">
        <f t="shared" si="43"/>
        <v>2611.1999999999998</v>
      </c>
      <c r="AJ149" s="62">
        <v>0</v>
      </c>
      <c r="AK149" s="62">
        <v>0</v>
      </c>
      <c r="AL149" s="60"/>
      <c r="AM149" s="60"/>
      <c r="AN149" s="60"/>
      <c r="AO149" s="62">
        <v>0</v>
      </c>
      <c r="AP149" s="11">
        <f t="shared" si="39"/>
        <v>260282.23999999999</v>
      </c>
    </row>
    <row r="150" spans="1:42" x14ac:dyDescent="0.2">
      <c r="A150" s="51">
        <f t="shared" si="44"/>
        <v>147</v>
      </c>
      <c r="B150" s="52">
        <v>11</v>
      </c>
      <c r="C150" s="52" t="s">
        <v>217</v>
      </c>
      <c r="D150" s="52">
        <v>251</v>
      </c>
      <c r="E150" s="52">
        <v>373</v>
      </c>
      <c r="F150" s="52">
        <v>2</v>
      </c>
      <c r="G150" s="53" t="s">
        <v>152</v>
      </c>
      <c r="H150" s="104">
        <v>43282</v>
      </c>
      <c r="I150" s="55">
        <f t="shared" si="30"/>
        <v>2</v>
      </c>
      <c r="J150" s="64">
        <v>6</v>
      </c>
      <c r="K150" s="64">
        <v>12</v>
      </c>
      <c r="L150" s="63" t="s">
        <v>216</v>
      </c>
      <c r="M150" s="65" t="s">
        <v>298</v>
      </c>
      <c r="N150" s="64" t="s">
        <v>297</v>
      </c>
      <c r="O150" s="64" t="s">
        <v>297</v>
      </c>
      <c r="P150" s="56">
        <v>123.22</v>
      </c>
      <c r="Q150" s="67">
        <v>13056</v>
      </c>
      <c r="R150" s="60">
        <v>0</v>
      </c>
      <c r="S150" s="60">
        <f t="shared" si="31"/>
        <v>13056</v>
      </c>
      <c r="T150" s="69">
        <v>1016</v>
      </c>
      <c r="U150" s="63">
        <v>684</v>
      </c>
      <c r="V150" s="62">
        <f t="shared" si="32"/>
        <v>0</v>
      </c>
      <c r="W150" s="60">
        <f t="shared" si="40"/>
        <v>2284.7999999999997</v>
      </c>
      <c r="X150" s="60">
        <f t="shared" si="33"/>
        <v>391.68</v>
      </c>
      <c r="Y150" s="60">
        <f t="shared" si="34"/>
        <v>1240.32</v>
      </c>
      <c r="Z150" s="60">
        <f t="shared" si="35"/>
        <v>261.12</v>
      </c>
      <c r="AA150" s="62">
        <v>0</v>
      </c>
      <c r="AB150" s="62">
        <v>0</v>
      </c>
      <c r="AC150" s="62">
        <v>0</v>
      </c>
      <c r="AD150" s="60">
        <f t="shared" si="36"/>
        <v>18933.919999999998</v>
      </c>
      <c r="AE150" s="60">
        <f t="shared" si="37"/>
        <v>227207.03999999998</v>
      </c>
      <c r="AF150" s="60">
        <f t="shared" si="41"/>
        <v>21760</v>
      </c>
      <c r="AG150" s="60">
        <f t="shared" si="38"/>
        <v>2176</v>
      </c>
      <c r="AH150" s="60">
        <f t="shared" si="42"/>
        <v>6528</v>
      </c>
      <c r="AI150" s="62">
        <f t="shared" si="43"/>
        <v>2611.1999999999998</v>
      </c>
      <c r="AJ150" s="62">
        <v>0</v>
      </c>
      <c r="AK150" s="62">
        <v>0</v>
      </c>
      <c r="AL150" s="60"/>
      <c r="AM150" s="60"/>
      <c r="AN150" s="60"/>
      <c r="AO150" s="62">
        <v>0</v>
      </c>
      <c r="AP150" s="11">
        <f t="shared" si="39"/>
        <v>260282.23999999999</v>
      </c>
    </row>
    <row r="151" spans="1:42" x14ac:dyDescent="0.2">
      <c r="A151" s="51">
        <f t="shared" si="44"/>
        <v>148</v>
      </c>
      <c r="B151" s="52">
        <v>11</v>
      </c>
      <c r="C151" s="52" t="s">
        <v>217</v>
      </c>
      <c r="D151" s="52">
        <v>251</v>
      </c>
      <c r="E151" s="52">
        <v>373</v>
      </c>
      <c r="F151" s="52">
        <v>2</v>
      </c>
      <c r="G151" s="53" t="s">
        <v>33</v>
      </c>
      <c r="H151" s="104"/>
      <c r="I151" s="55">
        <f t="shared" si="30"/>
        <v>0</v>
      </c>
      <c r="J151" s="64">
        <v>6</v>
      </c>
      <c r="K151" s="64">
        <v>12</v>
      </c>
      <c r="L151" s="63" t="s">
        <v>215</v>
      </c>
      <c r="M151" s="65" t="s">
        <v>298</v>
      </c>
      <c r="N151" s="64" t="s">
        <v>297</v>
      </c>
      <c r="O151" s="64" t="s">
        <v>297</v>
      </c>
      <c r="P151" s="56">
        <v>123.22</v>
      </c>
      <c r="Q151" s="67">
        <v>13056</v>
      </c>
      <c r="R151" s="60">
        <v>0</v>
      </c>
      <c r="S151" s="60">
        <f t="shared" si="31"/>
        <v>13056</v>
      </c>
      <c r="T151" s="69">
        <v>1016</v>
      </c>
      <c r="U151" s="63">
        <v>684</v>
      </c>
      <c r="V151" s="62">
        <f t="shared" si="32"/>
        <v>0</v>
      </c>
      <c r="W151" s="60">
        <f t="shared" si="40"/>
        <v>2284.7999999999997</v>
      </c>
      <c r="X151" s="60">
        <f t="shared" si="33"/>
        <v>391.68</v>
      </c>
      <c r="Y151" s="60">
        <f t="shared" si="34"/>
        <v>1240.32</v>
      </c>
      <c r="Z151" s="60">
        <f t="shared" si="35"/>
        <v>261.12</v>
      </c>
      <c r="AA151" s="62">
        <v>0</v>
      </c>
      <c r="AB151" s="62">
        <v>0</v>
      </c>
      <c r="AC151" s="62">
        <v>0</v>
      </c>
      <c r="AD151" s="60">
        <f t="shared" si="36"/>
        <v>18933.919999999998</v>
      </c>
      <c r="AE151" s="60">
        <f t="shared" si="37"/>
        <v>227207.03999999998</v>
      </c>
      <c r="AF151" s="60">
        <f t="shared" si="41"/>
        <v>21760</v>
      </c>
      <c r="AG151" s="60">
        <f t="shared" si="38"/>
        <v>2176</v>
      </c>
      <c r="AH151" s="60">
        <f t="shared" si="42"/>
        <v>6528</v>
      </c>
      <c r="AI151" s="62">
        <f t="shared" si="43"/>
        <v>2611.1999999999998</v>
      </c>
      <c r="AJ151" s="62">
        <v>0</v>
      </c>
      <c r="AK151" s="62">
        <v>0</v>
      </c>
      <c r="AL151" s="60"/>
      <c r="AM151" s="60"/>
      <c r="AN151" s="60"/>
      <c r="AO151" s="62">
        <v>0</v>
      </c>
      <c r="AP151" s="11">
        <f t="shared" si="39"/>
        <v>260282.23999999999</v>
      </c>
    </row>
    <row r="152" spans="1:42" x14ac:dyDescent="0.2">
      <c r="A152" s="51">
        <f t="shared" si="44"/>
        <v>149</v>
      </c>
      <c r="B152" s="52">
        <v>11</v>
      </c>
      <c r="C152" s="52" t="s">
        <v>217</v>
      </c>
      <c r="D152" s="52">
        <v>251</v>
      </c>
      <c r="E152" s="52">
        <v>373</v>
      </c>
      <c r="F152" s="52">
        <v>1</v>
      </c>
      <c r="G152" s="53" t="s">
        <v>153</v>
      </c>
      <c r="H152" s="104">
        <v>34071</v>
      </c>
      <c r="I152" s="55">
        <f t="shared" si="30"/>
        <v>27</v>
      </c>
      <c r="J152" s="64">
        <v>5</v>
      </c>
      <c r="K152" s="64">
        <v>12</v>
      </c>
      <c r="L152" s="63" t="s">
        <v>216</v>
      </c>
      <c r="M152" s="73" t="s">
        <v>299</v>
      </c>
      <c r="N152" s="64" t="s">
        <v>297</v>
      </c>
      <c r="O152" s="64" t="s">
        <v>297</v>
      </c>
      <c r="P152" s="56">
        <v>123.22</v>
      </c>
      <c r="Q152" s="67">
        <v>12525</v>
      </c>
      <c r="R152" s="60">
        <v>0</v>
      </c>
      <c r="S152" s="60">
        <f t="shared" si="31"/>
        <v>12525</v>
      </c>
      <c r="T152" s="69">
        <v>903</v>
      </c>
      <c r="U152" s="63">
        <v>549</v>
      </c>
      <c r="V152" s="62">
        <f t="shared" si="32"/>
        <v>719.85000779999996</v>
      </c>
      <c r="W152" s="60">
        <f t="shared" si="40"/>
        <v>2191.875</v>
      </c>
      <c r="X152" s="60">
        <f t="shared" si="33"/>
        <v>375.75</v>
      </c>
      <c r="Y152" s="60">
        <f t="shared" si="34"/>
        <v>1189.875</v>
      </c>
      <c r="Z152" s="60">
        <f t="shared" si="35"/>
        <v>250.5</v>
      </c>
      <c r="AA152" s="62">
        <v>0</v>
      </c>
      <c r="AB152" s="62">
        <v>0</v>
      </c>
      <c r="AC152" s="62">
        <v>0</v>
      </c>
      <c r="AD152" s="60">
        <f t="shared" si="36"/>
        <v>18704.8500078</v>
      </c>
      <c r="AE152" s="60">
        <f t="shared" si="37"/>
        <v>224458.2000936</v>
      </c>
      <c r="AF152" s="60">
        <f t="shared" si="41"/>
        <v>20875</v>
      </c>
      <c r="AG152" s="60">
        <f t="shared" si="38"/>
        <v>2087.5</v>
      </c>
      <c r="AH152" s="60">
        <f t="shared" si="42"/>
        <v>6262.5</v>
      </c>
      <c r="AI152" s="62">
        <f t="shared" si="43"/>
        <v>2505</v>
      </c>
      <c r="AJ152" s="62">
        <v>0</v>
      </c>
      <c r="AK152" s="62">
        <v>0</v>
      </c>
      <c r="AL152" s="60"/>
      <c r="AM152" s="60"/>
      <c r="AN152" s="60"/>
      <c r="AO152" s="62">
        <v>0</v>
      </c>
      <c r="AP152" s="11">
        <f t="shared" si="39"/>
        <v>256188.2000936</v>
      </c>
    </row>
    <row r="153" spans="1:42" x14ac:dyDescent="0.2">
      <c r="A153" s="51">
        <f t="shared" si="44"/>
        <v>150</v>
      </c>
      <c r="B153" s="52">
        <v>11</v>
      </c>
      <c r="C153" s="52" t="s">
        <v>217</v>
      </c>
      <c r="D153" s="52">
        <v>251</v>
      </c>
      <c r="E153" s="52">
        <v>373</v>
      </c>
      <c r="F153" s="52">
        <v>1</v>
      </c>
      <c r="G153" s="53" t="s">
        <v>154</v>
      </c>
      <c r="H153" s="104">
        <v>36167</v>
      </c>
      <c r="I153" s="55">
        <f t="shared" si="30"/>
        <v>21</v>
      </c>
      <c r="J153" s="64">
        <v>5</v>
      </c>
      <c r="K153" s="64">
        <v>12</v>
      </c>
      <c r="L153" s="63" t="s">
        <v>216</v>
      </c>
      <c r="M153" s="73" t="s">
        <v>299</v>
      </c>
      <c r="N153" s="64" t="s">
        <v>297</v>
      </c>
      <c r="O153" s="64" t="s">
        <v>297</v>
      </c>
      <c r="P153" s="56">
        <v>123.22</v>
      </c>
      <c r="Q153" s="67">
        <v>12525</v>
      </c>
      <c r="R153" s="60">
        <v>0</v>
      </c>
      <c r="S153" s="60">
        <f t="shared" si="31"/>
        <v>12525</v>
      </c>
      <c r="T153" s="69">
        <v>903</v>
      </c>
      <c r="U153" s="63">
        <v>549</v>
      </c>
      <c r="V153" s="62">
        <f t="shared" si="32"/>
        <v>559.88333940000007</v>
      </c>
      <c r="W153" s="60">
        <f t="shared" si="40"/>
        <v>2191.875</v>
      </c>
      <c r="X153" s="60">
        <f t="shared" si="33"/>
        <v>375.75</v>
      </c>
      <c r="Y153" s="60">
        <f t="shared" si="34"/>
        <v>1189.875</v>
      </c>
      <c r="Z153" s="60">
        <f t="shared" si="35"/>
        <v>250.5</v>
      </c>
      <c r="AA153" s="62">
        <v>0</v>
      </c>
      <c r="AB153" s="62">
        <v>0</v>
      </c>
      <c r="AC153" s="62">
        <v>0</v>
      </c>
      <c r="AD153" s="60">
        <f t="shared" si="36"/>
        <v>18544.883339399999</v>
      </c>
      <c r="AE153" s="60">
        <f t="shared" si="37"/>
        <v>222538.60007280001</v>
      </c>
      <c r="AF153" s="60">
        <f t="shared" si="41"/>
        <v>20875</v>
      </c>
      <c r="AG153" s="60">
        <f t="shared" si="38"/>
        <v>2087.5</v>
      </c>
      <c r="AH153" s="60">
        <f t="shared" si="42"/>
        <v>6262.5</v>
      </c>
      <c r="AI153" s="62">
        <f t="shared" si="43"/>
        <v>2505</v>
      </c>
      <c r="AJ153" s="62">
        <v>0</v>
      </c>
      <c r="AK153" s="62">
        <v>0</v>
      </c>
      <c r="AL153" s="60"/>
      <c r="AM153" s="60"/>
      <c r="AN153" s="60"/>
      <c r="AO153" s="62">
        <v>0</v>
      </c>
      <c r="AP153" s="11">
        <f t="shared" si="39"/>
        <v>254268.60007280001</v>
      </c>
    </row>
    <row r="154" spans="1:42" x14ac:dyDescent="0.2">
      <c r="A154" s="51">
        <f t="shared" si="44"/>
        <v>151</v>
      </c>
      <c r="B154" s="52">
        <v>11</v>
      </c>
      <c r="C154" s="52" t="s">
        <v>217</v>
      </c>
      <c r="D154" s="52">
        <v>251</v>
      </c>
      <c r="E154" s="52">
        <v>373</v>
      </c>
      <c r="F154" s="52">
        <v>1</v>
      </c>
      <c r="G154" s="53" t="s">
        <v>155</v>
      </c>
      <c r="H154" s="104">
        <v>36825</v>
      </c>
      <c r="I154" s="55">
        <f t="shared" si="30"/>
        <v>20</v>
      </c>
      <c r="J154" s="64">
        <v>5</v>
      </c>
      <c r="K154" s="64">
        <v>12</v>
      </c>
      <c r="L154" s="63" t="s">
        <v>216</v>
      </c>
      <c r="M154" s="73" t="s">
        <v>299</v>
      </c>
      <c r="N154" s="64" t="s">
        <v>297</v>
      </c>
      <c r="O154" s="64" t="s">
        <v>297</v>
      </c>
      <c r="P154" s="56">
        <v>123.22</v>
      </c>
      <c r="Q154" s="67">
        <v>12525</v>
      </c>
      <c r="R154" s="60">
        <v>0</v>
      </c>
      <c r="S154" s="60">
        <f t="shared" si="31"/>
        <v>12525</v>
      </c>
      <c r="T154" s="69">
        <v>903</v>
      </c>
      <c r="U154" s="63">
        <v>549</v>
      </c>
      <c r="V154" s="62">
        <f t="shared" si="32"/>
        <v>533.22222799999997</v>
      </c>
      <c r="W154" s="60">
        <f t="shared" si="40"/>
        <v>2191.875</v>
      </c>
      <c r="X154" s="60">
        <f t="shared" si="33"/>
        <v>375.75</v>
      </c>
      <c r="Y154" s="60">
        <f t="shared" si="34"/>
        <v>1189.875</v>
      </c>
      <c r="Z154" s="60">
        <f t="shared" si="35"/>
        <v>250.5</v>
      </c>
      <c r="AA154" s="62">
        <v>0</v>
      </c>
      <c r="AB154" s="62">
        <v>0</v>
      </c>
      <c r="AC154" s="62">
        <v>0</v>
      </c>
      <c r="AD154" s="60">
        <f t="shared" si="36"/>
        <v>18518.222227999999</v>
      </c>
      <c r="AE154" s="60">
        <f t="shared" si="37"/>
        <v>222218.66673599998</v>
      </c>
      <c r="AF154" s="60">
        <f t="shared" si="41"/>
        <v>20875</v>
      </c>
      <c r="AG154" s="60">
        <f t="shared" si="38"/>
        <v>2087.5</v>
      </c>
      <c r="AH154" s="60">
        <f t="shared" si="42"/>
        <v>6262.5</v>
      </c>
      <c r="AI154" s="62">
        <f t="shared" si="43"/>
        <v>2505</v>
      </c>
      <c r="AJ154" s="62">
        <v>0</v>
      </c>
      <c r="AK154" s="62">
        <v>0</v>
      </c>
      <c r="AL154" s="60"/>
      <c r="AM154" s="60"/>
      <c r="AN154" s="60"/>
      <c r="AO154" s="62">
        <v>0</v>
      </c>
      <c r="AP154" s="11">
        <f t="shared" si="39"/>
        <v>253948.66673599998</v>
      </c>
    </row>
    <row r="155" spans="1:42" x14ac:dyDescent="0.2">
      <c r="A155" s="51">
        <f t="shared" si="44"/>
        <v>152</v>
      </c>
      <c r="B155" s="52">
        <v>11</v>
      </c>
      <c r="C155" s="52" t="s">
        <v>217</v>
      </c>
      <c r="D155" s="52">
        <v>251</v>
      </c>
      <c r="E155" s="52">
        <v>373</v>
      </c>
      <c r="F155" s="52">
        <v>1</v>
      </c>
      <c r="G155" s="53" t="s">
        <v>156</v>
      </c>
      <c r="H155" s="104">
        <v>36938</v>
      </c>
      <c r="I155" s="55">
        <f t="shared" si="30"/>
        <v>19</v>
      </c>
      <c r="J155" s="64">
        <v>5</v>
      </c>
      <c r="K155" s="64">
        <v>12</v>
      </c>
      <c r="L155" s="63" t="s">
        <v>216</v>
      </c>
      <c r="M155" s="73" t="s">
        <v>299</v>
      </c>
      <c r="N155" s="64" t="s">
        <v>297</v>
      </c>
      <c r="O155" s="64" t="s">
        <v>297</v>
      </c>
      <c r="P155" s="56">
        <v>123.22</v>
      </c>
      <c r="Q155" s="67">
        <v>12525</v>
      </c>
      <c r="R155" s="60">
        <v>0</v>
      </c>
      <c r="S155" s="60">
        <f t="shared" si="31"/>
        <v>12525</v>
      </c>
      <c r="T155" s="69">
        <v>903</v>
      </c>
      <c r="U155" s="63">
        <v>549</v>
      </c>
      <c r="V155" s="62">
        <f t="shared" si="32"/>
        <v>506.56111660000005</v>
      </c>
      <c r="W155" s="60">
        <f t="shared" si="40"/>
        <v>2191.875</v>
      </c>
      <c r="X155" s="60">
        <f t="shared" si="33"/>
        <v>375.75</v>
      </c>
      <c r="Y155" s="60">
        <f t="shared" si="34"/>
        <v>1189.875</v>
      </c>
      <c r="Z155" s="60">
        <f t="shared" si="35"/>
        <v>250.5</v>
      </c>
      <c r="AA155" s="62">
        <v>0</v>
      </c>
      <c r="AB155" s="62">
        <v>0</v>
      </c>
      <c r="AC155" s="62">
        <v>0</v>
      </c>
      <c r="AD155" s="60">
        <f t="shared" si="36"/>
        <v>18491.561116600002</v>
      </c>
      <c r="AE155" s="60">
        <f t="shared" si="37"/>
        <v>221898.73339920002</v>
      </c>
      <c r="AF155" s="60">
        <f t="shared" si="41"/>
        <v>20875</v>
      </c>
      <c r="AG155" s="60">
        <f t="shared" si="38"/>
        <v>2087.5</v>
      </c>
      <c r="AH155" s="60">
        <f t="shared" si="42"/>
        <v>6262.5</v>
      </c>
      <c r="AI155" s="62">
        <f t="shared" si="43"/>
        <v>2505</v>
      </c>
      <c r="AJ155" s="62">
        <v>0</v>
      </c>
      <c r="AK155" s="62">
        <v>0</v>
      </c>
      <c r="AL155" s="60"/>
      <c r="AM155" s="60"/>
      <c r="AN155" s="60"/>
      <c r="AO155" s="62">
        <v>0</v>
      </c>
      <c r="AP155" s="11">
        <f t="shared" si="39"/>
        <v>253628.73339920002</v>
      </c>
    </row>
    <row r="156" spans="1:42" x14ac:dyDescent="0.2">
      <c r="A156" s="51">
        <f t="shared" si="44"/>
        <v>153</v>
      </c>
      <c r="B156" s="52">
        <v>11</v>
      </c>
      <c r="C156" s="52" t="s">
        <v>217</v>
      </c>
      <c r="D156" s="52">
        <v>251</v>
      </c>
      <c r="E156" s="52">
        <v>373</v>
      </c>
      <c r="F156" s="52">
        <v>1</v>
      </c>
      <c r="G156" s="53" t="s">
        <v>157</v>
      </c>
      <c r="H156" s="104">
        <v>37473</v>
      </c>
      <c r="I156" s="55">
        <f t="shared" si="30"/>
        <v>18</v>
      </c>
      <c r="J156" s="64">
        <v>5</v>
      </c>
      <c r="K156" s="64">
        <v>12</v>
      </c>
      <c r="L156" s="63" t="s">
        <v>216</v>
      </c>
      <c r="M156" s="73" t="s">
        <v>299</v>
      </c>
      <c r="N156" s="64" t="s">
        <v>297</v>
      </c>
      <c r="O156" s="64" t="s">
        <v>297</v>
      </c>
      <c r="P156" s="56">
        <v>123.22</v>
      </c>
      <c r="Q156" s="67">
        <v>12525</v>
      </c>
      <c r="R156" s="60">
        <v>0</v>
      </c>
      <c r="S156" s="60">
        <f t="shared" si="31"/>
        <v>12525</v>
      </c>
      <c r="T156" s="69">
        <v>903</v>
      </c>
      <c r="U156" s="63">
        <v>549</v>
      </c>
      <c r="V156" s="62">
        <f t="shared" si="32"/>
        <v>479.90000520000001</v>
      </c>
      <c r="W156" s="60">
        <f t="shared" si="40"/>
        <v>2191.875</v>
      </c>
      <c r="X156" s="60">
        <f t="shared" si="33"/>
        <v>375.75</v>
      </c>
      <c r="Y156" s="60">
        <f t="shared" si="34"/>
        <v>1189.875</v>
      </c>
      <c r="Z156" s="60">
        <f t="shared" si="35"/>
        <v>250.5</v>
      </c>
      <c r="AA156" s="62">
        <v>0</v>
      </c>
      <c r="AB156" s="62">
        <v>0</v>
      </c>
      <c r="AC156" s="62">
        <v>0</v>
      </c>
      <c r="AD156" s="60">
        <f t="shared" si="36"/>
        <v>18464.900005199997</v>
      </c>
      <c r="AE156" s="60">
        <f t="shared" si="37"/>
        <v>221578.80006239997</v>
      </c>
      <c r="AF156" s="60">
        <f t="shared" si="41"/>
        <v>20875</v>
      </c>
      <c r="AG156" s="60">
        <f t="shared" si="38"/>
        <v>2087.5</v>
      </c>
      <c r="AH156" s="60">
        <f t="shared" si="42"/>
        <v>6262.5</v>
      </c>
      <c r="AI156" s="62">
        <f t="shared" si="43"/>
        <v>2505</v>
      </c>
      <c r="AJ156" s="62">
        <v>0</v>
      </c>
      <c r="AK156" s="62">
        <v>0</v>
      </c>
      <c r="AL156" s="60"/>
      <c r="AM156" s="60"/>
      <c r="AN156" s="60"/>
      <c r="AO156" s="62">
        <v>0</v>
      </c>
      <c r="AP156" s="11">
        <f t="shared" si="39"/>
        <v>253308.80006239997</v>
      </c>
    </row>
    <row r="157" spans="1:42" x14ac:dyDescent="0.2">
      <c r="A157" s="51">
        <f t="shared" si="44"/>
        <v>154</v>
      </c>
      <c r="B157" s="52">
        <v>11</v>
      </c>
      <c r="C157" s="52" t="s">
        <v>217</v>
      </c>
      <c r="D157" s="52">
        <v>251</v>
      </c>
      <c r="E157" s="52">
        <v>373</v>
      </c>
      <c r="F157" s="52">
        <v>1</v>
      </c>
      <c r="G157" s="53" t="s">
        <v>158</v>
      </c>
      <c r="H157" s="104">
        <v>38204</v>
      </c>
      <c r="I157" s="55">
        <f t="shared" si="30"/>
        <v>16</v>
      </c>
      <c r="J157" s="64">
        <v>5</v>
      </c>
      <c r="K157" s="64">
        <v>12</v>
      </c>
      <c r="L157" s="63" t="s">
        <v>216</v>
      </c>
      <c r="M157" s="73" t="s">
        <v>299</v>
      </c>
      <c r="N157" s="64" t="s">
        <v>297</v>
      </c>
      <c r="O157" s="64" t="s">
        <v>297</v>
      </c>
      <c r="P157" s="56">
        <v>123.22</v>
      </c>
      <c r="Q157" s="67">
        <v>12525</v>
      </c>
      <c r="R157" s="60">
        <v>0</v>
      </c>
      <c r="S157" s="60">
        <f t="shared" si="31"/>
        <v>12525</v>
      </c>
      <c r="T157" s="69">
        <v>903</v>
      </c>
      <c r="U157" s="63">
        <v>549</v>
      </c>
      <c r="V157" s="62">
        <f t="shared" si="32"/>
        <v>426.57778239999999</v>
      </c>
      <c r="W157" s="60">
        <f t="shared" si="40"/>
        <v>2191.875</v>
      </c>
      <c r="X157" s="60">
        <f t="shared" si="33"/>
        <v>375.75</v>
      </c>
      <c r="Y157" s="60">
        <f t="shared" si="34"/>
        <v>1189.875</v>
      </c>
      <c r="Z157" s="60">
        <f t="shared" si="35"/>
        <v>250.5</v>
      </c>
      <c r="AA157" s="62">
        <v>0</v>
      </c>
      <c r="AB157" s="62">
        <v>0</v>
      </c>
      <c r="AC157" s="62">
        <v>0</v>
      </c>
      <c r="AD157" s="60">
        <f t="shared" si="36"/>
        <v>18411.5777824</v>
      </c>
      <c r="AE157" s="60">
        <f t="shared" si="37"/>
        <v>220938.93338880001</v>
      </c>
      <c r="AF157" s="60">
        <f t="shared" si="41"/>
        <v>20875</v>
      </c>
      <c r="AG157" s="60">
        <f t="shared" si="38"/>
        <v>2087.5</v>
      </c>
      <c r="AH157" s="60">
        <f t="shared" si="42"/>
        <v>6262.5</v>
      </c>
      <c r="AI157" s="62">
        <f t="shared" si="43"/>
        <v>2505</v>
      </c>
      <c r="AJ157" s="62">
        <v>0</v>
      </c>
      <c r="AK157" s="62">
        <v>0</v>
      </c>
      <c r="AL157" s="60"/>
      <c r="AM157" s="60"/>
      <c r="AN157" s="60"/>
      <c r="AO157" s="62">
        <v>0</v>
      </c>
      <c r="AP157" s="11">
        <f t="shared" si="39"/>
        <v>252668.93338880001</v>
      </c>
    </row>
    <row r="158" spans="1:42" x14ac:dyDescent="0.2">
      <c r="A158" s="51">
        <f t="shared" si="44"/>
        <v>155</v>
      </c>
      <c r="B158" s="52">
        <v>11</v>
      </c>
      <c r="C158" s="52" t="s">
        <v>217</v>
      </c>
      <c r="D158" s="52">
        <v>251</v>
      </c>
      <c r="E158" s="52">
        <v>373</v>
      </c>
      <c r="F158" s="52">
        <v>1</v>
      </c>
      <c r="G158" s="53" t="s">
        <v>159</v>
      </c>
      <c r="H158" s="104">
        <v>38962</v>
      </c>
      <c r="I158" s="55">
        <f t="shared" si="30"/>
        <v>14</v>
      </c>
      <c r="J158" s="64">
        <v>5</v>
      </c>
      <c r="K158" s="64">
        <v>12</v>
      </c>
      <c r="L158" s="63" t="s">
        <v>216</v>
      </c>
      <c r="M158" s="73" t="s">
        <v>299</v>
      </c>
      <c r="N158" s="64" t="s">
        <v>297</v>
      </c>
      <c r="O158" s="64" t="s">
        <v>297</v>
      </c>
      <c r="P158" s="56">
        <v>123.22</v>
      </c>
      <c r="Q158" s="67">
        <v>12525</v>
      </c>
      <c r="R158" s="60">
        <v>0</v>
      </c>
      <c r="S158" s="60">
        <f t="shared" si="31"/>
        <v>12525</v>
      </c>
      <c r="T158" s="69">
        <v>903</v>
      </c>
      <c r="U158" s="63">
        <v>549</v>
      </c>
      <c r="V158" s="62">
        <f t="shared" si="32"/>
        <v>373.25555960000003</v>
      </c>
      <c r="W158" s="60">
        <f t="shared" si="40"/>
        <v>2191.875</v>
      </c>
      <c r="X158" s="60">
        <f t="shared" si="33"/>
        <v>375.75</v>
      </c>
      <c r="Y158" s="60">
        <f t="shared" si="34"/>
        <v>1189.875</v>
      </c>
      <c r="Z158" s="60">
        <f t="shared" si="35"/>
        <v>250.5</v>
      </c>
      <c r="AA158" s="62">
        <v>0</v>
      </c>
      <c r="AB158" s="62">
        <v>0</v>
      </c>
      <c r="AC158" s="62">
        <v>0</v>
      </c>
      <c r="AD158" s="60">
        <f t="shared" si="36"/>
        <v>18358.255559600002</v>
      </c>
      <c r="AE158" s="60">
        <f t="shared" si="37"/>
        <v>220299.06671520002</v>
      </c>
      <c r="AF158" s="60">
        <f t="shared" si="41"/>
        <v>20875</v>
      </c>
      <c r="AG158" s="60">
        <f t="shared" si="38"/>
        <v>2087.5</v>
      </c>
      <c r="AH158" s="60">
        <f t="shared" si="42"/>
        <v>6262.5</v>
      </c>
      <c r="AI158" s="62">
        <f t="shared" si="43"/>
        <v>2505</v>
      </c>
      <c r="AJ158" s="62">
        <v>0</v>
      </c>
      <c r="AK158" s="62">
        <v>0</v>
      </c>
      <c r="AL158" s="60"/>
      <c r="AM158" s="60"/>
      <c r="AN158" s="60"/>
      <c r="AO158" s="62">
        <v>0</v>
      </c>
      <c r="AP158" s="11">
        <f t="shared" si="39"/>
        <v>252029.06671520002</v>
      </c>
    </row>
    <row r="159" spans="1:42" x14ac:dyDescent="0.2">
      <c r="A159" s="51">
        <f t="shared" si="44"/>
        <v>156</v>
      </c>
      <c r="B159" s="52">
        <v>11</v>
      </c>
      <c r="C159" s="52" t="s">
        <v>217</v>
      </c>
      <c r="D159" s="52">
        <v>251</v>
      </c>
      <c r="E159" s="52">
        <v>373</v>
      </c>
      <c r="F159" s="52">
        <v>1</v>
      </c>
      <c r="G159" s="53" t="s">
        <v>160</v>
      </c>
      <c r="H159" s="104">
        <v>39395</v>
      </c>
      <c r="I159" s="55">
        <f t="shared" si="30"/>
        <v>13</v>
      </c>
      <c r="J159" s="64">
        <v>5</v>
      </c>
      <c r="K159" s="64">
        <v>12</v>
      </c>
      <c r="L159" s="63" t="s">
        <v>216</v>
      </c>
      <c r="M159" s="73" t="s">
        <v>299</v>
      </c>
      <c r="N159" s="64" t="s">
        <v>297</v>
      </c>
      <c r="O159" s="64" t="s">
        <v>297</v>
      </c>
      <c r="P159" s="56">
        <v>123.22</v>
      </c>
      <c r="Q159" s="67">
        <v>12525</v>
      </c>
      <c r="R159" s="60">
        <v>0</v>
      </c>
      <c r="S159" s="60">
        <f t="shared" si="31"/>
        <v>12525</v>
      </c>
      <c r="T159" s="69">
        <v>903</v>
      </c>
      <c r="U159" s="63">
        <v>549</v>
      </c>
      <c r="V159" s="62">
        <f t="shared" si="32"/>
        <v>346.59444820000004</v>
      </c>
      <c r="W159" s="60">
        <f t="shared" si="40"/>
        <v>2191.875</v>
      </c>
      <c r="X159" s="60">
        <f t="shared" si="33"/>
        <v>375.75</v>
      </c>
      <c r="Y159" s="60">
        <f t="shared" si="34"/>
        <v>1189.875</v>
      </c>
      <c r="Z159" s="60">
        <f t="shared" si="35"/>
        <v>250.5</v>
      </c>
      <c r="AA159" s="62">
        <v>0</v>
      </c>
      <c r="AB159" s="62">
        <v>0</v>
      </c>
      <c r="AC159" s="62">
        <v>0</v>
      </c>
      <c r="AD159" s="60">
        <f t="shared" si="36"/>
        <v>18331.594448199998</v>
      </c>
      <c r="AE159" s="60">
        <f t="shared" si="37"/>
        <v>219979.13337839997</v>
      </c>
      <c r="AF159" s="60">
        <f t="shared" si="41"/>
        <v>20875</v>
      </c>
      <c r="AG159" s="60">
        <f t="shared" si="38"/>
        <v>2087.5</v>
      </c>
      <c r="AH159" s="60">
        <f t="shared" si="42"/>
        <v>6262.5</v>
      </c>
      <c r="AI159" s="62">
        <f t="shared" si="43"/>
        <v>2505</v>
      </c>
      <c r="AJ159" s="62">
        <v>0</v>
      </c>
      <c r="AK159" s="62">
        <v>0</v>
      </c>
      <c r="AL159" s="60"/>
      <c r="AM159" s="60"/>
      <c r="AN159" s="60"/>
      <c r="AO159" s="62">
        <v>0</v>
      </c>
      <c r="AP159" s="11">
        <f t="shared" si="39"/>
        <v>251709.13337839997</v>
      </c>
    </row>
    <row r="160" spans="1:42" x14ac:dyDescent="0.2">
      <c r="A160" s="51">
        <f t="shared" si="44"/>
        <v>157</v>
      </c>
      <c r="B160" s="52">
        <v>11</v>
      </c>
      <c r="C160" s="52" t="s">
        <v>217</v>
      </c>
      <c r="D160" s="52">
        <v>251</v>
      </c>
      <c r="E160" s="52">
        <v>373</v>
      </c>
      <c r="F160" s="52">
        <v>1</v>
      </c>
      <c r="G160" s="53" t="s">
        <v>161</v>
      </c>
      <c r="H160" s="104">
        <v>39432</v>
      </c>
      <c r="I160" s="55">
        <f t="shared" si="30"/>
        <v>13</v>
      </c>
      <c r="J160" s="64">
        <v>5</v>
      </c>
      <c r="K160" s="64">
        <v>12</v>
      </c>
      <c r="L160" s="63" t="s">
        <v>216</v>
      </c>
      <c r="M160" s="73" t="s">
        <v>299</v>
      </c>
      <c r="N160" s="64" t="s">
        <v>297</v>
      </c>
      <c r="O160" s="64" t="s">
        <v>297</v>
      </c>
      <c r="P160" s="56">
        <v>123.22</v>
      </c>
      <c r="Q160" s="67">
        <v>12525</v>
      </c>
      <c r="R160" s="60">
        <v>0</v>
      </c>
      <c r="S160" s="60">
        <f t="shared" si="31"/>
        <v>12525</v>
      </c>
      <c r="T160" s="69">
        <v>903</v>
      </c>
      <c r="U160" s="63">
        <v>549</v>
      </c>
      <c r="V160" s="62">
        <f t="shared" si="32"/>
        <v>346.59444820000004</v>
      </c>
      <c r="W160" s="60">
        <f t="shared" si="40"/>
        <v>2191.875</v>
      </c>
      <c r="X160" s="60">
        <f t="shared" si="33"/>
        <v>375.75</v>
      </c>
      <c r="Y160" s="60">
        <f t="shared" si="34"/>
        <v>1189.875</v>
      </c>
      <c r="Z160" s="60">
        <f t="shared" si="35"/>
        <v>250.5</v>
      </c>
      <c r="AA160" s="62">
        <v>0</v>
      </c>
      <c r="AB160" s="62">
        <v>0</v>
      </c>
      <c r="AC160" s="62">
        <v>0</v>
      </c>
      <c r="AD160" s="60">
        <f t="shared" si="36"/>
        <v>18331.594448199998</v>
      </c>
      <c r="AE160" s="60">
        <f t="shared" si="37"/>
        <v>219979.13337839997</v>
      </c>
      <c r="AF160" s="60">
        <f t="shared" si="41"/>
        <v>20875</v>
      </c>
      <c r="AG160" s="60">
        <f t="shared" si="38"/>
        <v>2087.5</v>
      </c>
      <c r="AH160" s="60">
        <f t="shared" si="42"/>
        <v>6262.5</v>
      </c>
      <c r="AI160" s="62">
        <f t="shared" si="43"/>
        <v>2505</v>
      </c>
      <c r="AJ160" s="62">
        <v>0</v>
      </c>
      <c r="AK160" s="62">
        <v>0</v>
      </c>
      <c r="AL160" s="60"/>
      <c r="AM160" s="60"/>
      <c r="AN160" s="60"/>
      <c r="AO160" s="62">
        <v>0</v>
      </c>
      <c r="AP160" s="11">
        <f t="shared" si="39"/>
        <v>251709.13337839997</v>
      </c>
    </row>
    <row r="161" spans="1:42" x14ac:dyDescent="0.2">
      <c r="A161" s="51">
        <f t="shared" si="44"/>
        <v>158</v>
      </c>
      <c r="B161" s="52">
        <v>11</v>
      </c>
      <c r="C161" s="52" t="s">
        <v>217</v>
      </c>
      <c r="D161" s="52">
        <v>251</v>
      </c>
      <c r="E161" s="52">
        <v>373</v>
      </c>
      <c r="F161" s="52">
        <v>1</v>
      </c>
      <c r="G161" s="53" t="s">
        <v>162</v>
      </c>
      <c r="H161" s="104">
        <v>39710</v>
      </c>
      <c r="I161" s="55">
        <f t="shared" si="30"/>
        <v>12</v>
      </c>
      <c r="J161" s="64">
        <v>5</v>
      </c>
      <c r="K161" s="64">
        <v>12</v>
      </c>
      <c r="L161" s="63" t="s">
        <v>216</v>
      </c>
      <c r="M161" s="73" t="s">
        <v>299</v>
      </c>
      <c r="N161" s="64" t="s">
        <v>297</v>
      </c>
      <c r="O161" s="64" t="s">
        <v>297</v>
      </c>
      <c r="P161" s="56">
        <v>123.22</v>
      </c>
      <c r="Q161" s="67">
        <v>12525</v>
      </c>
      <c r="R161" s="60">
        <v>0</v>
      </c>
      <c r="S161" s="60">
        <f t="shared" si="31"/>
        <v>12525</v>
      </c>
      <c r="T161" s="69">
        <v>903</v>
      </c>
      <c r="U161" s="63">
        <v>549</v>
      </c>
      <c r="V161" s="62">
        <f t="shared" si="32"/>
        <v>319.93333680000001</v>
      </c>
      <c r="W161" s="60">
        <f t="shared" si="40"/>
        <v>2191.875</v>
      </c>
      <c r="X161" s="60">
        <f t="shared" si="33"/>
        <v>375.75</v>
      </c>
      <c r="Y161" s="60">
        <f t="shared" si="34"/>
        <v>1189.875</v>
      </c>
      <c r="Z161" s="60">
        <f t="shared" si="35"/>
        <v>250.5</v>
      </c>
      <c r="AA161" s="62">
        <v>0</v>
      </c>
      <c r="AB161" s="62">
        <v>0</v>
      </c>
      <c r="AC161" s="62">
        <v>0</v>
      </c>
      <c r="AD161" s="60">
        <f t="shared" si="36"/>
        <v>18304.933336800001</v>
      </c>
      <c r="AE161" s="60">
        <f t="shared" si="37"/>
        <v>219659.20004160001</v>
      </c>
      <c r="AF161" s="60">
        <f t="shared" si="41"/>
        <v>20875</v>
      </c>
      <c r="AG161" s="60">
        <f t="shared" si="38"/>
        <v>2087.5</v>
      </c>
      <c r="AH161" s="60">
        <f t="shared" si="42"/>
        <v>6262.5</v>
      </c>
      <c r="AI161" s="62">
        <f t="shared" si="43"/>
        <v>2505</v>
      </c>
      <c r="AJ161" s="62">
        <v>0</v>
      </c>
      <c r="AK161" s="62">
        <v>0</v>
      </c>
      <c r="AL161" s="60"/>
      <c r="AM161" s="60"/>
      <c r="AN161" s="60"/>
      <c r="AO161" s="62">
        <v>0</v>
      </c>
      <c r="AP161" s="11">
        <f t="shared" si="39"/>
        <v>251389.20004160001</v>
      </c>
    </row>
    <row r="162" spans="1:42" x14ac:dyDescent="0.2">
      <c r="A162" s="51">
        <f t="shared" si="44"/>
        <v>159</v>
      </c>
      <c r="B162" s="52">
        <v>11</v>
      </c>
      <c r="C162" s="52" t="s">
        <v>217</v>
      </c>
      <c r="D162" s="52">
        <v>251</v>
      </c>
      <c r="E162" s="52">
        <v>373</v>
      </c>
      <c r="F162" s="52">
        <v>1</v>
      </c>
      <c r="G162" s="53" t="s">
        <v>163</v>
      </c>
      <c r="H162" s="104">
        <v>40733</v>
      </c>
      <c r="I162" s="55">
        <f t="shared" si="30"/>
        <v>9</v>
      </c>
      <c r="J162" s="64">
        <v>5</v>
      </c>
      <c r="K162" s="64">
        <v>12</v>
      </c>
      <c r="L162" s="63" t="s">
        <v>216</v>
      </c>
      <c r="M162" s="73" t="s">
        <v>299</v>
      </c>
      <c r="N162" s="64" t="s">
        <v>297</v>
      </c>
      <c r="O162" s="64" t="s">
        <v>297</v>
      </c>
      <c r="P162" s="56">
        <v>123.22</v>
      </c>
      <c r="Q162" s="67">
        <v>12525</v>
      </c>
      <c r="R162" s="60">
        <v>0</v>
      </c>
      <c r="S162" s="60">
        <f t="shared" si="31"/>
        <v>12525</v>
      </c>
      <c r="T162" s="69">
        <v>903</v>
      </c>
      <c r="U162" s="63">
        <v>549</v>
      </c>
      <c r="V162" s="62">
        <f t="shared" si="32"/>
        <v>239.9500026</v>
      </c>
      <c r="W162" s="60">
        <f t="shared" si="40"/>
        <v>2191.875</v>
      </c>
      <c r="X162" s="60">
        <f t="shared" si="33"/>
        <v>375.75</v>
      </c>
      <c r="Y162" s="60">
        <f t="shared" si="34"/>
        <v>1189.875</v>
      </c>
      <c r="Z162" s="60">
        <f t="shared" si="35"/>
        <v>250.5</v>
      </c>
      <c r="AA162" s="62">
        <v>0</v>
      </c>
      <c r="AB162" s="62">
        <v>0</v>
      </c>
      <c r="AC162" s="62">
        <v>0</v>
      </c>
      <c r="AD162" s="60">
        <f t="shared" si="36"/>
        <v>18224.950002600002</v>
      </c>
      <c r="AE162" s="60">
        <f t="shared" si="37"/>
        <v>218699.40003120003</v>
      </c>
      <c r="AF162" s="60">
        <f t="shared" si="41"/>
        <v>20875</v>
      </c>
      <c r="AG162" s="60">
        <f t="shared" si="38"/>
        <v>2087.5</v>
      </c>
      <c r="AH162" s="60">
        <f t="shared" si="42"/>
        <v>6262.5</v>
      </c>
      <c r="AI162" s="62">
        <f t="shared" si="43"/>
        <v>2505</v>
      </c>
      <c r="AJ162" s="62">
        <v>0</v>
      </c>
      <c r="AK162" s="62">
        <v>0</v>
      </c>
      <c r="AL162" s="60"/>
      <c r="AM162" s="60"/>
      <c r="AN162" s="60"/>
      <c r="AO162" s="62">
        <v>0</v>
      </c>
      <c r="AP162" s="11">
        <f t="shared" si="39"/>
        <v>250429.40003120003</v>
      </c>
    </row>
    <row r="163" spans="1:42" x14ac:dyDescent="0.2">
      <c r="A163" s="51">
        <f t="shared" si="44"/>
        <v>160</v>
      </c>
      <c r="B163" s="52">
        <v>11</v>
      </c>
      <c r="C163" s="52" t="s">
        <v>217</v>
      </c>
      <c r="D163" s="52">
        <v>251</v>
      </c>
      <c r="E163" s="52">
        <v>373</v>
      </c>
      <c r="F163" s="52">
        <v>1</v>
      </c>
      <c r="G163" s="53" t="s">
        <v>164</v>
      </c>
      <c r="H163" s="104">
        <v>41771</v>
      </c>
      <c r="I163" s="55">
        <f t="shared" si="30"/>
        <v>6</v>
      </c>
      <c r="J163" s="64">
        <v>5</v>
      </c>
      <c r="K163" s="64">
        <v>12</v>
      </c>
      <c r="L163" s="63" t="s">
        <v>216</v>
      </c>
      <c r="M163" s="73" t="s">
        <v>299</v>
      </c>
      <c r="N163" s="64" t="s">
        <v>297</v>
      </c>
      <c r="O163" s="64" t="s">
        <v>297</v>
      </c>
      <c r="P163" s="56">
        <v>123.22</v>
      </c>
      <c r="Q163" s="67">
        <v>12525</v>
      </c>
      <c r="R163" s="60">
        <v>0</v>
      </c>
      <c r="S163" s="60">
        <f t="shared" si="31"/>
        <v>12525</v>
      </c>
      <c r="T163" s="69">
        <v>903</v>
      </c>
      <c r="U163" s="63">
        <v>549</v>
      </c>
      <c r="V163" s="62">
        <f t="shared" si="32"/>
        <v>159.9666684</v>
      </c>
      <c r="W163" s="60">
        <f t="shared" si="40"/>
        <v>2191.875</v>
      </c>
      <c r="X163" s="60">
        <f t="shared" si="33"/>
        <v>375.75</v>
      </c>
      <c r="Y163" s="60">
        <f t="shared" si="34"/>
        <v>1189.875</v>
      </c>
      <c r="Z163" s="60">
        <f t="shared" si="35"/>
        <v>250.5</v>
      </c>
      <c r="AA163" s="62">
        <v>0</v>
      </c>
      <c r="AB163" s="62">
        <v>0</v>
      </c>
      <c r="AC163" s="62">
        <v>0</v>
      </c>
      <c r="AD163" s="60">
        <f t="shared" si="36"/>
        <v>18144.9666684</v>
      </c>
      <c r="AE163" s="60">
        <f t="shared" si="37"/>
        <v>217739.60002080002</v>
      </c>
      <c r="AF163" s="60">
        <f t="shared" si="41"/>
        <v>20875</v>
      </c>
      <c r="AG163" s="60">
        <f t="shared" si="38"/>
        <v>2087.5</v>
      </c>
      <c r="AH163" s="60">
        <f t="shared" si="42"/>
        <v>6262.5</v>
      </c>
      <c r="AI163" s="62">
        <f t="shared" si="43"/>
        <v>2505</v>
      </c>
      <c r="AJ163" s="62">
        <v>0</v>
      </c>
      <c r="AK163" s="62">
        <v>0</v>
      </c>
      <c r="AL163" s="60"/>
      <c r="AM163" s="60"/>
      <c r="AN163" s="60"/>
      <c r="AO163" s="62">
        <v>0</v>
      </c>
      <c r="AP163" s="11">
        <f t="shared" si="39"/>
        <v>249469.60002080002</v>
      </c>
    </row>
    <row r="164" spans="1:42" x14ac:dyDescent="0.2">
      <c r="A164" s="51">
        <f t="shared" si="44"/>
        <v>161</v>
      </c>
      <c r="B164" s="52">
        <v>11</v>
      </c>
      <c r="C164" s="52" t="s">
        <v>217</v>
      </c>
      <c r="D164" s="52">
        <v>251</v>
      </c>
      <c r="E164" s="52">
        <v>373</v>
      </c>
      <c r="F164" s="52">
        <v>1</v>
      </c>
      <c r="G164" s="53" t="s">
        <v>165</v>
      </c>
      <c r="H164" s="104">
        <v>42201</v>
      </c>
      <c r="I164" s="55">
        <f t="shared" si="30"/>
        <v>5</v>
      </c>
      <c r="J164" s="64">
        <v>5</v>
      </c>
      <c r="K164" s="64">
        <v>12</v>
      </c>
      <c r="L164" s="63" t="s">
        <v>216</v>
      </c>
      <c r="M164" s="73" t="s">
        <v>299</v>
      </c>
      <c r="N164" s="64" t="s">
        <v>297</v>
      </c>
      <c r="O164" s="64" t="s">
        <v>297</v>
      </c>
      <c r="P164" s="56">
        <v>123.22</v>
      </c>
      <c r="Q164" s="67">
        <v>12525</v>
      </c>
      <c r="R164" s="60">
        <v>0</v>
      </c>
      <c r="S164" s="60">
        <f t="shared" si="31"/>
        <v>12525</v>
      </c>
      <c r="T164" s="69">
        <v>903</v>
      </c>
      <c r="U164" s="63">
        <v>549</v>
      </c>
      <c r="V164" s="62">
        <f t="shared" si="32"/>
        <v>133.30555699999999</v>
      </c>
      <c r="W164" s="60">
        <f t="shared" si="40"/>
        <v>2191.875</v>
      </c>
      <c r="X164" s="60">
        <f t="shared" si="33"/>
        <v>375.75</v>
      </c>
      <c r="Y164" s="60">
        <f t="shared" si="34"/>
        <v>1189.875</v>
      </c>
      <c r="Z164" s="60">
        <f t="shared" si="35"/>
        <v>250.5</v>
      </c>
      <c r="AA164" s="62">
        <v>0</v>
      </c>
      <c r="AB164" s="62">
        <v>0</v>
      </c>
      <c r="AC164" s="62">
        <v>0</v>
      </c>
      <c r="AD164" s="60">
        <f t="shared" si="36"/>
        <v>18118.305557</v>
      </c>
      <c r="AE164" s="60">
        <f t="shared" si="37"/>
        <v>217419.666684</v>
      </c>
      <c r="AF164" s="60">
        <f t="shared" si="41"/>
        <v>20875</v>
      </c>
      <c r="AG164" s="60">
        <f t="shared" si="38"/>
        <v>2087.5</v>
      </c>
      <c r="AH164" s="60">
        <f t="shared" si="42"/>
        <v>6262.5</v>
      </c>
      <c r="AI164" s="62">
        <f t="shared" si="43"/>
        <v>2505</v>
      </c>
      <c r="AJ164" s="62">
        <v>0</v>
      </c>
      <c r="AK164" s="62">
        <v>0</v>
      </c>
      <c r="AL164" s="60"/>
      <c r="AM164" s="60"/>
      <c r="AN164" s="60"/>
      <c r="AO164" s="62">
        <v>0</v>
      </c>
      <c r="AP164" s="11">
        <f t="shared" si="39"/>
        <v>249149.666684</v>
      </c>
    </row>
    <row r="165" spans="1:42" x14ac:dyDescent="0.2">
      <c r="A165" s="51">
        <f t="shared" si="44"/>
        <v>162</v>
      </c>
      <c r="B165" s="52">
        <v>11</v>
      </c>
      <c r="C165" s="52" t="s">
        <v>217</v>
      </c>
      <c r="D165" s="52">
        <v>251</v>
      </c>
      <c r="E165" s="52">
        <v>373</v>
      </c>
      <c r="F165" s="52">
        <v>1</v>
      </c>
      <c r="G165" s="70" t="s">
        <v>166</v>
      </c>
      <c r="H165" s="104">
        <v>42623</v>
      </c>
      <c r="I165" s="55">
        <f t="shared" si="30"/>
        <v>4</v>
      </c>
      <c r="J165" s="64">
        <v>5</v>
      </c>
      <c r="K165" s="64">
        <v>12</v>
      </c>
      <c r="L165" s="63" t="s">
        <v>216</v>
      </c>
      <c r="M165" s="73" t="s">
        <v>299</v>
      </c>
      <c r="N165" s="64" t="s">
        <v>297</v>
      </c>
      <c r="O165" s="64" t="s">
        <v>297</v>
      </c>
      <c r="P165" s="56">
        <v>123.22</v>
      </c>
      <c r="Q165" s="67">
        <v>12525</v>
      </c>
      <c r="R165" s="60">
        <v>0</v>
      </c>
      <c r="S165" s="60">
        <f t="shared" si="31"/>
        <v>12525</v>
      </c>
      <c r="T165" s="69">
        <v>903</v>
      </c>
      <c r="U165" s="63">
        <v>549</v>
      </c>
      <c r="V165" s="62">
        <f t="shared" si="32"/>
        <v>0</v>
      </c>
      <c r="W165" s="60">
        <f t="shared" si="40"/>
        <v>2191.875</v>
      </c>
      <c r="X165" s="60">
        <f t="shared" si="33"/>
        <v>375.75</v>
      </c>
      <c r="Y165" s="60">
        <f t="shared" si="34"/>
        <v>1189.875</v>
      </c>
      <c r="Z165" s="60">
        <f t="shared" si="35"/>
        <v>250.5</v>
      </c>
      <c r="AA165" s="62">
        <v>0</v>
      </c>
      <c r="AB165" s="62">
        <v>0</v>
      </c>
      <c r="AC165" s="62">
        <v>0</v>
      </c>
      <c r="AD165" s="60">
        <f t="shared" si="36"/>
        <v>17985</v>
      </c>
      <c r="AE165" s="60">
        <f t="shared" si="37"/>
        <v>215820</v>
      </c>
      <c r="AF165" s="60">
        <f t="shared" si="41"/>
        <v>20875</v>
      </c>
      <c r="AG165" s="60">
        <f t="shared" si="38"/>
        <v>2087.5</v>
      </c>
      <c r="AH165" s="60">
        <f t="shared" si="42"/>
        <v>6262.5</v>
      </c>
      <c r="AI165" s="62">
        <f t="shared" si="43"/>
        <v>2505</v>
      </c>
      <c r="AJ165" s="62">
        <v>0</v>
      </c>
      <c r="AK165" s="62">
        <v>0</v>
      </c>
      <c r="AL165" s="60"/>
      <c r="AM165" s="60"/>
      <c r="AN165" s="60"/>
      <c r="AO165" s="62">
        <v>0</v>
      </c>
      <c r="AP165" s="11">
        <f t="shared" si="39"/>
        <v>247550</v>
      </c>
    </row>
    <row r="166" spans="1:42" x14ac:dyDescent="0.2">
      <c r="A166" s="51">
        <f t="shared" si="44"/>
        <v>163</v>
      </c>
      <c r="B166" s="52">
        <v>11</v>
      </c>
      <c r="C166" s="52" t="s">
        <v>217</v>
      </c>
      <c r="D166" s="52">
        <v>251</v>
      </c>
      <c r="E166" s="52">
        <v>373</v>
      </c>
      <c r="F166" s="52">
        <v>1</v>
      </c>
      <c r="G166" s="53" t="s">
        <v>332</v>
      </c>
      <c r="H166" s="104">
        <v>43132</v>
      </c>
      <c r="I166" s="55">
        <f t="shared" si="30"/>
        <v>2</v>
      </c>
      <c r="J166" s="64">
        <v>5</v>
      </c>
      <c r="K166" s="64">
        <v>12</v>
      </c>
      <c r="L166" s="63" t="s">
        <v>216</v>
      </c>
      <c r="M166" s="73" t="s">
        <v>299</v>
      </c>
      <c r="N166" s="64" t="s">
        <v>297</v>
      </c>
      <c r="O166" s="64" t="s">
        <v>297</v>
      </c>
      <c r="P166" s="56">
        <v>123.22</v>
      </c>
      <c r="Q166" s="67">
        <v>12525</v>
      </c>
      <c r="R166" s="60">
        <v>0</v>
      </c>
      <c r="S166" s="60">
        <f t="shared" si="31"/>
        <v>12525</v>
      </c>
      <c r="T166" s="69">
        <v>903</v>
      </c>
      <c r="U166" s="63">
        <v>549</v>
      </c>
      <c r="V166" s="62">
        <f t="shared" si="32"/>
        <v>0</v>
      </c>
      <c r="W166" s="60">
        <f t="shared" si="40"/>
        <v>2191.875</v>
      </c>
      <c r="X166" s="60">
        <f t="shared" si="33"/>
        <v>375.75</v>
      </c>
      <c r="Y166" s="60">
        <f t="shared" si="34"/>
        <v>1189.875</v>
      </c>
      <c r="Z166" s="60">
        <f t="shared" si="35"/>
        <v>250.5</v>
      </c>
      <c r="AA166" s="62">
        <v>0</v>
      </c>
      <c r="AB166" s="62">
        <v>0</v>
      </c>
      <c r="AC166" s="62">
        <v>0</v>
      </c>
      <c r="AD166" s="60">
        <f t="shared" si="36"/>
        <v>17985</v>
      </c>
      <c r="AE166" s="60">
        <f t="shared" si="37"/>
        <v>215820</v>
      </c>
      <c r="AF166" s="60">
        <f t="shared" si="41"/>
        <v>20875</v>
      </c>
      <c r="AG166" s="60">
        <f t="shared" si="38"/>
        <v>2087.5</v>
      </c>
      <c r="AH166" s="60">
        <f t="shared" si="42"/>
        <v>6262.5</v>
      </c>
      <c r="AI166" s="62">
        <f t="shared" si="43"/>
        <v>2505</v>
      </c>
      <c r="AJ166" s="62">
        <v>0</v>
      </c>
      <c r="AK166" s="62">
        <v>0</v>
      </c>
      <c r="AL166" s="60"/>
      <c r="AM166" s="60"/>
      <c r="AN166" s="60"/>
      <c r="AO166" s="62">
        <v>0</v>
      </c>
      <c r="AP166" s="11">
        <f t="shared" si="39"/>
        <v>247550</v>
      </c>
    </row>
    <row r="167" spans="1:42" x14ac:dyDescent="0.2">
      <c r="A167" s="51">
        <f t="shared" si="44"/>
        <v>164</v>
      </c>
      <c r="B167" s="52">
        <v>11</v>
      </c>
      <c r="C167" s="52" t="s">
        <v>217</v>
      </c>
      <c r="D167" s="52">
        <v>251</v>
      </c>
      <c r="E167" s="52">
        <v>373</v>
      </c>
      <c r="F167" s="52">
        <v>1</v>
      </c>
      <c r="G167" s="53" t="s">
        <v>167</v>
      </c>
      <c r="H167" s="104">
        <v>43619</v>
      </c>
      <c r="I167" s="55">
        <f t="shared" si="30"/>
        <v>1</v>
      </c>
      <c r="J167" s="64">
        <v>5</v>
      </c>
      <c r="K167" s="64">
        <v>12</v>
      </c>
      <c r="L167" s="63" t="s">
        <v>216</v>
      </c>
      <c r="M167" s="73" t="s">
        <v>299</v>
      </c>
      <c r="N167" s="64" t="s">
        <v>297</v>
      </c>
      <c r="O167" s="64" t="s">
        <v>297</v>
      </c>
      <c r="P167" s="56">
        <v>123.22</v>
      </c>
      <c r="Q167" s="67">
        <v>12525</v>
      </c>
      <c r="R167" s="60">
        <v>0</v>
      </c>
      <c r="S167" s="60">
        <f t="shared" si="31"/>
        <v>12525</v>
      </c>
      <c r="T167" s="69">
        <v>903</v>
      </c>
      <c r="U167" s="63">
        <v>549</v>
      </c>
      <c r="V167" s="62">
        <f t="shared" si="32"/>
        <v>0</v>
      </c>
      <c r="W167" s="60">
        <f t="shared" si="40"/>
        <v>2191.875</v>
      </c>
      <c r="X167" s="60">
        <f t="shared" si="33"/>
        <v>375.75</v>
      </c>
      <c r="Y167" s="60">
        <f t="shared" si="34"/>
        <v>1189.875</v>
      </c>
      <c r="Z167" s="60">
        <f t="shared" si="35"/>
        <v>250.5</v>
      </c>
      <c r="AA167" s="62">
        <v>0</v>
      </c>
      <c r="AB167" s="62">
        <v>0</v>
      </c>
      <c r="AC167" s="62">
        <v>0</v>
      </c>
      <c r="AD167" s="60">
        <f t="shared" si="36"/>
        <v>17985</v>
      </c>
      <c r="AE167" s="60">
        <f t="shared" si="37"/>
        <v>215820</v>
      </c>
      <c r="AF167" s="60">
        <f t="shared" si="41"/>
        <v>20875</v>
      </c>
      <c r="AG167" s="60">
        <f t="shared" si="38"/>
        <v>2087.5</v>
      </c>
      <c r="AH167" s="60">
        <f t="shared" si="42"/>
        <v>6262.5</v>
      </c>
      <c r="AI167" s="62">
        <f t="shared" si="43"/>
        <v>2505</v>
      </c>
      <c r="AJ167" s="62">
        <v>0</v>
      </c>
      <c r="AK167" s="62">
        <v>0</v>
      </c>
      <c r="AL167" s="60"/>
      <c r="AM167" s="60"/>
      <c r="AN167" s="60"/>
      <c r="AO167" s="62">
        <v>0</v>
      </c>
      <c r="AP167" s="11">
        <f t="shared" si="39"/>
        <v>247550</v>
      </c>
    </row>
    <row r="168" spans="1:42" x14ac:dyDescent="0.2">
      <c r="A168" s="51">
        <f t="shared" si="44"/>
        <v>165</v>
      </c>
      <c r="B168" s="52">
        <v>11</v>
      </c>
      <c r="C168" s="52" t="s">
        <v>217</v>
      </c>
      <c r="D168" s="52">
        <v>251</v>
      </c>
      <c r="E168" s="52">
        <v>373</v>
      </c>
      <c r="F168" s="52">
        <v>1</v>
      </c>
      <c r="G168" s="53" t="s">
        <v>329</v>
      </c>
      <c r="H168" s="104">
        <v>43862</v>
      </c>
      <c r="I168" s="55">
        <f t="shared" si="30"/>
        <v>0</v>
      </c>
      <c r="J168" s="64">
        <v>5</v>
      </c>
      <c r="K168" s="64">
        <v>12</v>
      </c>
      <c r="L168" s="63" t="s">
        <v>216</v>
      </c>
      <c r="M168" s="73" t="s">
        <v>299</v>
      </c>
      <c r="N168" s="64" t="s">
        <v>297</v>
      </c>
      <c r="O168" s="64" t="s">
        <v>297</v>
      </c>
      <c r="P168" s="56">
        <v>123.22</v>
      </c>
      <c r="Q168" s="67">
        <v>12525</v>
      </c>
      <c r="R168" s="60">
        <v>0</v>
      </c>
      <c r="S168" s="60">
        <f t="shared" si="31"/>
        <v>12525</v>
      </c>
      <c r="T168" s="69">
        <v>903</v>
      </c>
      <c r="U168" s="63">
        <v>549</v>
      </c>
      <c r="V168" s="62">
        <f t="shared" si="32"/>
        <v>0</v>
      </c>
      <c r="W168" s="60">
        <f t="shared" si="40"/>
        <v>2191.875</v>
      </c>
      <c r="X168" s="60">
        <f t="shared" si="33"/>
        <v>375.75</v>
      </c>
      <c r="Y168" s="60">
        <f t="shared" si="34"/>
        <v>1189.875</v>
      </c>
      <c r="Z168" s="60">
        <f t="shared" si="35"/>
        <v>250.5</v>
      </c>
      <c r="AA168" s="62">
        <v>0</v>
      </c>
      <c r="AB168" s="62">
        <v>0</v>
      </c>
      <c r="AC168" s="62">
        <v>0</v>
      </c>
      <c r="AD168" s="60">
        <f t="shared" si="36"/>
        <v>17985</v>
      </c>
      <c r="AE168" s="60">
        <f t="shared" si="37"/>
        <v>215820</v>
      </c>
      <c r="AF168" s="60">
        <f t="shared" si="41"/>
        <v>20875</v>
      </c>
      <c r="AG168" s="60">
        <f t="shared" si="38"/>
        <v>2087.5</v>
      </c>
      <c r="AH168" s="60">
        <f t="shared" si="42"/>
        <v>6262.5</v>
      </c>
      <c r="AI168" s="62">
        <f t="shared" si="43"/>
        <v>2505</v>
      </c>
      <c r="AJ168" s="62">
        <v>0</v>
      </c>
      <c r="AK168" s="62">
        <v>0</v>
      </c>
      <c r="AL168" s="60"/>
      <c r="AM168" s="60"/>
      <c r="AN168" s="60"/>
      <c r="AO168" s="62">
        <v>0</v>
      </c>
      <c r="AP168" s="11">
        <f t="shared" si="39"/>
        <v>247550</v>
      </c>
    </row>
    <row r="169" spans="1:42" x14ac:dyDescent="0.2">
      <c r="A169" s="51">
        <f t="shared" si="44"/>
        <v>166</v>
      </c>
      <c r="B169" s="52">
        <v>11</v>
      </c>
      <c r="C169" s="52" t="s">
        <v>217</v>
      </c>
      <c r="D169" s="52">
        <v>251</v>
      </c>
      <c r="E169" s="52">
        <v>373</v>
      </c>
      <c r="F169" s="52">
        <v>1</v>
      </c>
      <c r="G169" s="53" t="s">
        <v>33</v>
      </c>
      <c r="H169" s="104">
        <v>43862</v>
      </c>
      <c r="I169" s="55">
        <f t="shared" si="30"/>
        <v>0</v>
      </c>
      <c r="J169" s="64">
        <v>5</v>
      </c>
      <c r="K169" s="64">
        <v>12</v>
      </c>
      <c r="L169" s="63" t="s">
        <v>215</v>
      </c>
      <c r="M169" s="73" t="s">
        <v>299</v>
      </c>
      <c r="N169" s="64" t="s">
        <v>297</v>
      </c>
      <c r="O169" s="64" t="s">
        <v>297</v>
      </c>
      <c r="P169" s="56">
        <v>123.22</v>
      </c>
      <c r="Q169" s="67">
        <v>12525</v>
      </c>
      <c r="R169" s="60">
        <v>0</v>
      </c>
      <c r="S169" s="60">
        <f t="shared" si="31"/>
        <v>12525</v>
      </c>
      <c r="T169" s="69">
        <v>903</v>
      </c>
      <c r="U169" s="63">
        <v>549</v>
      </c>
      <c r="V169" s="62">
        <f t="shared" si="32"/>
        <v>0</v>
      </c>
      <c r="W169" s="60">
        <f t="shared" si="40"/>
        <v>2191.875</v>
      </c>
      <c r="X169" s="60">
        <f t="shared" si="33"/>
        <v>375.75</v>
      </c>
      <c r="Y169" s="60">
        <f t="shared" si="34"/>
        <v>1189.875</v>
      </c>
      <c r="Z169" s="60">
        <f t="shared" si="35"/>
        <v>250.5</v>
      </c>
      <c r="AA169" s="62">
        <v>0</v>
      </c>
      <c r="AB169" s="62">
        <v>0</v>
      </c>
      <c r="AC169" s="62">
        <v>0</v>
      </c>
      <c r="AD169" s="60">
        <f t="shared" si="36"/>
        <v>17985</v>
      </c>
      <c r="AE169" s="60">
        <f t="shared" si="37"/>
        <v>215820</v>
      </c>
      <c r="AF169" s="60">
        <f t="shared" si="41"/>
        <v>20875</v>
      </c>
      <c r="AG169" s="60">
        <f t="shared" si="38"/>
        <v>2087.5</v>
      </c>
      <c r="AH169" s="60">
        <f t="shared" si="42"/>
        <v>6262.5</v>
      </c>
      <c r="AI169" s="62">
        <f t="shared" si="43"/>
        <v>2505</v>
      </c>
      <c r="AJ169" s="62">
        <v>0</v>
      </c>
      <c r="AK169" s="62">
        <v>0</v>
      </c>
      <c r="AL169" s="60"/>
      <c r="AM169" s="60"/>
      <c r="AN169" s="60"/>
      <c r="AO169" s="62">
        <v>0</v>
      </c>
      <c r="AP169" s="11">
        <f t="shared" si="39"/>
        <v>247550</v>
      </c>
    </row>
    <row r="170" spans="1:42" x14ac:dyDescent="0.2">
      <c r="A170" s="51">
        <f t="shared" si="44"/>
        <v>167</v>
      </c>
      <c r="B170" s="52">
        <v>11</v>
      </c>
      <c r="C170" s="52" t="s">
        <v>217</v>
      </c>
      <c r="D170" s="52">
        <v>251</v>
      </c>
      <c r="E170" s="52">
        <v>373</v>
      </c>
      <c r="F170" s="52">
        <v>1</v>
      </c>
      <c r="G170" s="53" t="s">
        <v>168</v>
      </c>
      <c r="H170" s="104">
        <v>38916</v>
      </c>
      <c r="I170" s="55">
        <f t="shared" si="30"/>
        <v>14</v>
      </c>
      <c r="J170" s="64">
        <v>2</v>
      </c>
      <c r="K170" s="64">
        <v>8</v>
      </c>
      <c r="L170" s="63" t="s">
        <v>216</v>
      </c>
      <c r="M170" s="65" t="s">
        <v>300</v>
      </c>
      <c r="N170" s="64" t="s">
        <v>297</v>
      </c>
      <c r="O170" s="64" t="s">
        <v>297</v>
      </c>
      <c r="P170" s="56">
        <v>123.22</v>
      </c>
      <c r="Q170" s="67">
        <v>10679</v>
      </c>
      <c r="R170" s="60">
        <v>0</v>
      </c>
      <c r="S170" s="60">
        <f t="shared" si="31"/>
        <v>10679</v>
      </c>
      <c r="T170" s="69">
        <v>737</v>
      </c>
      <c r="U170" s="63">
        <v>455</v>
      </c>
      <c r="V170" s="62">
        <f t="shared" si="32"/>
        <v>373.25555960000003</v>
      </c>
      <c r="W170" s="60">
        <f t="shared" si="40"/>
        <v>1868.8249999999998</v>
      </c>
      <c r="X170" s="60">
        <f t="shared" si="33"/>
        <v>320.37</v>
      </c>
      <c r="Y170" s="60">
        <f t="shared" si="34"/>
        <v>1014.505</v>
      </c>
      <c r="Z170" s="60">
        <f t="shared" si="35"/>
        <v>213.58</v>
      </c>
      <c r="AA170" s="62">
        <v>0</v>
      </c>
      <c r="AB170" s="62">
        <v>0</v>
      </c>
      <c r="AC170" s="62">
        <v>0</v>
      </c>
      <c r="AD170" s="60">
        <f t="shared" si="36"/>
        <v>15661.535559599999</v>
      </c>
      <c r="AE170" s="60">
        <f t="shared" si="37"/>
        <v>187938.42671519998</v>
      </c>
      <c r="AF170" s="60">
        <f t="shared" si="41"/>
        <v>17798.333333333332</v>
      </c>
      <c r="AG170" s="60">
        <f t="shared" si="38"/>
        <v>1779.8333333333333</v>
      </c>
      <c r="AH170" s="60">
        <f t="shared" si="42"/>
        <v>5339.5</v>
      </c>
      <c r="AI170" s="62">
        <f t="shared" si="43"/>
        <v>2135.7999999999997</v>
      </c>
      <c r="AJ170" s="62">
        <v>0</v>
      </c>
      <c r="AK170" s="62">
        <v>0</v>
      </c>
      <c r="AL170" s="60"/>
      <c r="AM170" s="60"/>
      <c r="AN170" s="60"/>
      <c r="AO170" s="62">
        <v>0</v>
      </c>
      <c r="AP170" s="11">
        <f t="shared" si="39"/>
        <v>214991.89338186666</v>
      </c>
    </row>
    <row r="171" spans="1:42" x14ac:dyDescent="0.2">
      <c r="A171" s="51">
        <f t="shared" si="44"/>
        <v>168</v>
      </c>
      <c r="B171" s="52">
        <v>11</v>
      </c>
      <c r="C171" s="52" t="s">
        <v>217</v>
      </c>
      <c r="D171" s="52">
        <v>251</v>
      </c>
      <c r="E171" s="52">
        <v>373</v>
      </c>
      <c r="F171" s="52">
        <v>1</v>
      </c>
      <c r="G171" s="53" t="s">
        <v>169</v>
      </c>
      <c r="H171" s="104">
        <v>40969</v>
      </c>
      <c r="I171" s="55">
        <f t="shared" si="30"/>
        <v>8</v>
      </c>
      <c r="J171" s="64">
        <v>2</v>
      </c>
      <c r="K171" s="64">
        <v>8</v>
      </c>
      <c r="L171" s="63" t="s">
        <v>216</v>
      </c>
      <c r="M171" s="65" t="s">
        <v>300</v>
      </c>
      <c r="N171" s="64" t="s">
        <v>297</v>
      </c>
      <c r="O171" s="64" t="s">
        <v>297</v>
      </c>
      <c r="P171" s="56">
        <v>123.22</v>
      </c>
      <c r="Q171" s="67">
        <v>10679</v>
      </c>
      <c r="R171" s="60">
        <v>0</v>
      </c>
      <c r="S171" s="60">
        <f t="shared" si="31"/>
        <v>10679</v>
      </c>
      <c r="T171" s="69">
        <v>737</v>
      </c>
      <c r="U171" s="63">
        <v>455</v>
      </c>
      <c r="V171" s="62">
        <f t="shared" si="32"/>
        <v>213.28889119999999</v>
      </c>
      <c r="W171" s="60">
        <f t="shared" si="40"/>
        <v>1868.8249999999998</v>
      </c>
      <c r="X171" s="60">
        <f t="shared" si="33"/>
        <v>320.37</v>
      </c>
      <c r="Y171" s="60">
        <f t="shared" si="34"/>
        <v>1014.505</v>
      </c>
      <c r="Z171" s="60">
        <f t="shared" si="35"/>
        <v>213.58</v>
      </c>
      <c r="AA171" s="62">
        <v>0</v>
      </c>
      <c r="AB171" s="62">
        <v>0</v>
      </c>
      <c r="AC171" s="62">
        <v>0</v>
      </c>
      <c r="AD171" s="60">
        <f t="shared" si="36"/>
        <v>15501.568891199999</v>
      </c>
      <c r="AE171" s="60">
        <f t="shared" si="37"/>
        <v>186018.82669439999</v>
      </c>
      <c r="AF171" s="60">
        <f t="shared" si="41"/>
        <v>17798.333333333332</v>
      </c>
      <c r="AG171" s="60">
        <f t="shared" si="38"/>
        <v>1779.8333333333333</v>
      </c>
      <c r="AH171" s="60">
        <f t="shared" si="42"/>
        <v>5339.5</v>
      </c>
      <c r="AI171" s="62">
        <f t="shared" si="43"/>
        <v>2135.7999999999997</v>
      </c>
      <c r="AJ171" s="62">
        <v>0</v>
      </c>
      <c r="AK171" s="62">
        <v>0</v>
      </c>
      <c r="AL171" s="60"/>
      <c r="AM171" s="60"/>
      <c r="AN171" s="60"/>
      <c r="AO171" s="62">
        <v>0</v>
      </c>
      <c r="AP171" s="11">
        <f t="shared" si="39"/>
        <v>213072.29336106667</v>
      </c>
    </row>
    <row r="172" spans="1:42" x14ac:dyDescent="0.2">
      <c r="A172" s="51">
        <f t="shared" si="44"/>
        <v>169</v>
      </c>
      <c r="B172" s="52">
        <v>11</v>
      </c>
      <c r="C172" s="52" t="s">
        <v>217</v>
      </c>
      <c r="D172" s="52">
        <v>251</v>
      </c>
      <c r="E172" s="52">
        <v>373</v>
      </c>
      <c r="F172" s="52">
        <v>1</v>
      </c>
      <c r="G172" s="70" t="s">
        <v>170</v>
      </c>
      <c r="H172" s="104">
        <v>41791</v>
      </c>
      <c r="I172" s="55">
        <f t="shared" si="30"/>
        <v>6</v>
      </c>
      <c r="J172" s="64">
        <v>2</v>
      </c>
      <c r="K172" s="64">
        <v>8</v>
      </c>
      <c r="L172" s="63" t="s">
        <v>216</v>
      </c>
      <c r="M172" s="65" t="s">
        <v>300</v>
      </c>
      <c r="N172" s="64" t="s">
        <v>297</v>
      </c>
      <c r="O172" s="64" t="s">
        <v>297</v>
      </c>
      <c r="P172" s="56">
        <v>123.22</v>
      </c>
      <c r="Q172" s="67">
        <v>10679</v>
      </c>
      <c r="R172" s="60">
        <v>0</v>
      </c>
      <c r="S172" s="60">
        <f t="shared" si="31"/>
        <v>10679</v>
      </c>
      <c r="T172" s="69">
        <v>737</v>
      </c>
      <c r="U172" s="63">
        <v>455</v>
      </c>
      <c r="V172" s="62">
        <f t="shared" si="32"/>
        <v>159.9666684</v>
      </c>
      <c r="W172" s="60">
        <f t="shared" si="40"/>
        <v>1868.8249999999998</v>
      </c>
      <c r="X172" s="60">
        <f t="shared" si="33"/>
        <v>320.37</v>
      </c>
      <c r="Y172" s="60">
        <f t="shared" si="34"/>
        <v>1014.505</v>
      </c>
      <c r="Z172" s="60">
        <f t="shared" si="35"/>
        <v>213.58</v>
      </c>
      <c r="AA172" s="62">
        <v>0</v>
      </c>
      <c r="AB172" s="62">
        <v>0</v>
      </c>
      <c r="AC172" s="62">
        <v>0</v>
      </c>
      <c r="AD172" s="60">
        <f t="shared" si="36"/>
        <v>15448.246668400001</v>
      </c>
      <c r="AE172" s="60">
        <f t="shared" si="37"/>
        <v>185378.9600208</v>
      </c>
      <c r="AF172" s="60">
        <f t="shared" si="41"/>
        <v>17798.333333333332</v>
      </c>
      <c r="AG172" s="60">
        <f t="shared" si="38"/>
        <v>1779.8333333333333</v>
      </c>
      <c r="AH172" s="60">
        <f t="shared" si="42"/>
        <v>5339.5</v>
      </c>
      <c r="AI172" s="62">
        <f t="shared" si="43"/>
        <v>2135.7999999999997</v>
      </c>
      <c r="AJ172" s="62">
        <v>0</v>
      </c>
      <c r="AK172" s="62">
        <v>0</v>
      </c>
      <c r="AL172" s="60"/>
      <c r="AM172" s="60"/>
      <c r="AN172" s="60"/>
      <c r="AO172" s="62">
        <v>0</v>
      </c>
      <c r="AP172" s="11">
        <f t="shared" si="39"/>
        <v>212432.42668746668</v>
      </c>
    </row>
    <row r="173" spans="1:42" x14ac:dyDescent="0.2">
      <c r="A173" s="51">
        <f t="shared" si="44"/>
        <v>170</v>
      </c>
      <c r="B173" s="52">
        <v>11</v>
      </c>
      <c r="C173" s="52" t="s">
        <v>217</v>
      </c>
      <c r="D173" s="52">
        <v>251</v>
      </c>
      <c r="E173" s="52">
        <v>373</v>
      </c>
      <c r="F173" s="52">
        <v>2</v>
      </c>
      <c r="G173" s="53" t="s">
        <v>171</v>
      </c>
      <c r="H173" s="104">
        <v>36477</v>
      </c>
      <c r="I173" s="55">
        <f t="shared" si="30"/>
        <v>21</v>
      </c>
      <c r="J173" s="64">
        <v>6</v>
      </c>
      <c r="K173" s="64">
        <v>12</v>
      </c>
      <c r="L173" s="63" t="s">
        <v>216</v>
      </c>
      <c r="M173" s="65" t="s">
        <v>301</v>
      </c>
      <c r="N173" s="66" t="s">
        <v>302</v>
      </c>
      <c r="O173" s="66" t="s">
        <v>302</v>
      </c>
      <c r="P173" s="56">
        <v>123.22</v>
      </c>
      <c r="Q173" s="67">
        <v>13056</v>
      </c>
      <c r="R173" s="60">
        <v>0</v>
      </c>
      <c r="S173" s="60">
        <f t="shared" si="31"/>
        <v>13056</v>
      </c>
      <c r="T173" s="69">
        <v>1016</v>
      </c>
      <c r="U173" s="63">
        <v>684</v>
      </c>
      <c r="V173" s="62">
        <f t="shared" si="32"/>
        <v>559.88333940000007</v>
      </c>
      <c r="W173" s="60">
        <f t="shared" si="40"/>
        <v>2284.7999999999997</v>
      </c>
      <c r="X173" s="60">
        <f t="shared" si="33"/>
        <v>391.68</v>
      </c>
      <c r="Y173" s="60">
        <f t="shared" si="34"/>
        <v>1240.32</v>
      </c>
      <c r="Z173" s="60">
        <f t="shared" si="35"/>
        <v>261.12</v>
      </c>
      <c r="AA173" s="62">
        <v>0</v>
      </c>
      <c r="AB173" s="62">
        <v>0</v>
      </c>
      <c r="AC173" s="62">
        <v>0</v>
      </c>
      <c r="AD173" s="60">
        <f t="shared" si="36"/>
        <v>19493.803339399998</v>
      </c>
      <c r="AE173" s="60">
        <f t="shared" si="37"/>
        <v>233925.64007279999</v>
      </c>
      <c r="AF173" s="60">
        <f t="shared" si="41"/>
        <v>21760</v>
      </c>
      <c r="AG173" s="60">
        <f t="shared" si="38"/>
        <v>2176</v>
      </c>
      <c r="AH173" s="60">
        <f t="shared" si="42"/>
        <v>6528</v>
      </c>
      <c r="AI173" s="62">
        <f t="shared" si="43"/>
        <v>2611.1999999999998</v>
      </c>
      <c r="AJ173" s="62">
        <v>0</v>
      </c>
      <c r="AK173" s="62">
        <v>0</v>
      </c>
      <c r="AL173" s="60"/>
      <c r="AM173" s="60"/>
      <c r="AN173" s="60"/>
      <c r="AO173" s="62">
        <v>0</v>
      </c>
      <c r="AP173" s="11">
        <f t="shared" si="39"/>
        <v>267000.8400728</v>
      </c>
    </row>
    <row r="174" spans="1:42" x14ac:dyDescent="0.2">
      <c r="A174" s="51">
        <f t="shared" si="44"/>
        <v>171</v>
      </c>
      <c r="B174" s="52">
        <v>11</v>
      </c>
      <c r="C174" s="52" t="s">
        <v>217</v>
      </c>
      <c r="D174" s="52">
        <v>251</v>
      </c>
      <c r="E174" s="52">
        <v>373</v>
      </c>
      <c r="F174" s="52">
        <v>2</v>
      </c>
      <c r="G174" s="53" t="s">
        <v>172</v>
      </c>
      <c r="H174" s="104">
        <v>38008</v>
      </c>
      <c r="I174" s="55">
        <f t="shared" si="30"/>
        <v>16</v>
      </c>
      <c r="J174" s="64">
        <v>6</v>
      </c>
      <c r="K174" s="64">
        <v>12</v>
      </c>
      <c r="L174" s="63" t="s">
        <v>216</v>
      </c>
      <c r="M174" s="65" t="s">
        <v>301</v>
      </c>
      <c r="N174" s="66" t="s">
        <v>302</v>
      </c>
      <c r="O174" s="66" t="s">
        <v>302</v>
      </c>
      <c r="P174" s="56">
        <v>123.22</v>
      </c>
      <c r="Q174" s="67">
        <v>13056</v>
      </c>
      <c r="R174" s="60">
        <v>0</v>
      </c>
      <c r="S174" s="60">
        <f t="shared" si="31"/>
        <v>13056</v>
      </c>
      <c r="T174" s="69">
        <v>1016</v>
      </c>
      <c r="U174" s="63">
        <v>684</v>
      </c>
      <c r="V174" s="62">
        <f t="shared" si="32"/>
        <v>426.57778239999999</v>
      </c>
      <c r="W174" s="60">
        <f t="shared" si="40"/>
        <v>2284.7999999999997</v>
      </c>
      <c r="X174" s="60">
        <f t="shared" si="33"/>
        <v>391.68</v>
      </c>
      <c r="Y174" s="60">
        <f t="shared" si="34"/>
        <v>1240.32</v>
      </c>
      <c r="Z174" s="60">
        <f t="shared" si="35"/>
        <v>261.12</v>
      </c>
      <c r="AA174" s="62">
        <v>0</v>
      </c>
      <c r="AB174" s="62">
        <v>0</v>
      </c>
      <c r="AC174" s="62">
        <v>0</v>
      </c>
      <c r="AD174" s="60">
        <f t="shared" si="36"/>
        <v>19360.497782399998</v>
      </c>
      <c r="AE174" s="60">
        <f t="shared" si="37"/>
        <v>232325.97338879999</v>
      </c>
      <c r="AF174" s="60">
        <f t="shared" si="41"/>
        <v>21760</v>
      </c>
      <c r="AG174" s="60">
        <f t="shared" si="38"/>
        <v>2176</v>
      </c>
      <c r="AH174" s="60">
        <f t="shared" si="42"/>
        <v>6528</v>
      </c>
      <c r="AI174" s="62">
        <f t="shared" si="43"/>
        <v>2611.1999999999998</v>
      </c>
      <c r="AJ174" s="62">
        <v>0</v>
      </c>
      <c r="AK174" s="62">
        <v>0</v>
      </c>
      <c r="AL174" s="60"/>
      <c r="AM174" s="60"/>
      <c r="AN174" s="60"/>
      <c r="AO174" s="62">
        <v>0</v>
      </c>
      <c r="AP174" s="11">
        <f t="shared" si="39"/>
        <v>265401.1733888</v>
      </c>
    </row>
    <row r="175" spans="1:42" x14ac:dyDescent="0.2">
      <c r="A175" s="51">
        <f t="shared" si="44"/>
        <v>172</v>
      </c>
      <c r="B175" s="52">
        <v>11</v>
      </c>
      <c r="C175" s="52" t="s">
        <v>217</v>
      </c>
      <c r="D175" s="52">
        <v>251</v>
      </c>
      <c r="E175" s="52">
        <v>373</v>
      </c>
      <c r="F175" s="52">
        <v>2</v>
      </c>
      <c r="G175" s="53" t="s">
        <v>173</v>
      </c>
      <c r="H175" s="104">
        <v>40485</v>
      </c>
      <c r="I175" s="55">
        <f t="shared" si="30"/>
        <v>10</v>
      </c>
      <c r="J175" s="64">
        <v>6</v>
      </c>
      <c r="K175" s="64">
        <v>12</v>
      </c>
      <c r="L175" s="63" t="s">
        <v>216</v>
      </c>
      <c r="M175" s="65" t="s">
        <v>301</v>
      </c>
      <c r="N175" s="66" t="s">
        <v>302</v>
      </c>
      <c r="O175" s="66" t="s">
        <v>302</v>
      </c>
      <c r="P175" s="56">
        <v>123.22</v>
      </c>
      <c r="Q175" s="67">
        <v>13056</v>
      </c>
      <c r="R175" s="60">
        <v>0</v>
      </c>
      <c r="S175" s="60">
        <f t="shared" si="31"/>
        <v>13056</v>
      </c>
      <c r="T175" s="69">
        <v>1016</v>
      </c>
      <c r="U175" s="63">
        <v>684</v>
      </c>
      <c r="V175" s="62">
        <f t="shared" si="32"/>
        <v>266.61111399999999</v>
      </c>
      <c r="W175" s="60">
        <f t="shared" si="40"/>
        <v>2284.7999999999997</v>
      </c>
      <c r="X175" s="60">
        <f t="shared" si="33"/>
        <v>391.68</v>
      </c>
      <c r="Y175" s="60">
        <f t="shared" si="34"/>
        <v>1240.32</v>
      </c>
      <c r="Z175" s="60">
        <f t="shared" si="35"/>
        <v>261.12</v>
      </c>
      <c r="AA175" s="62">
        <v>0</v>
      </c>
      <c r="AB175" s="62">
        <v>0</v>
      </c>
      <c r="AC175" s="62">
        <v>0</v>
      </c>
      <c r="AD175" s="60">
        <f t="shared" si="36"/>
        <v>19200.531113999998</v>
      </c>
      <c r="AE175" s="60">
        <f t="shared" si="37"/>
        <v>230406.37336799997</v>
      </c>
      <c r="AF175" s="60">
        <f t="shared" si="41"/>
        <v>21760</v>
      </c>
      <c r="AG175" s="60">
        <f t="shared" si="38"/>
        <v>2176</v>
      </c>
      <c r="AH175" s="60">
        <f t="shared" si="42"/>
        <v>6528</v>
      </c>
      <c r="AI175" s="62">
        <f t="shared" si="43"/>
        <v>2611.1999999999998</v>
      </c>
      <c r="AJ175" s="62">
        <v>0</v>
      </c>
      <c r="AK175" s="62">
        <v>0</v>
      </c>
      <c r="AL175" s="60"/>
      <c r="AM175" s="60"/>
      <c r="AN175" s="60"/>
      <c r="AO175" s="62">
        <v>0</v>
      </c>
      <c r="AP175" s="11">
        <f t="shared" si="39"/>
        <v>263481.57336799998</v>
      </c>
    </row>
    <row r="176" spans="1:42" x14ac:dyDescent="0.2">
      <c r="A176" s="51">
        <f t="shared" si="44"/>
        <v>173</v>
      </c>
      <c r="B176" s="52">
        <v>11</v>
      </c>
      <c r="C176" s="52" t="s">
        <v>217</v>
      </c>
      <c r="D176" s="52">
        <v>251</v>
      </c>
      <c r="E176" s="52">
        <v>373</v>
      </c>
      <c r="F176" s="52">
        <v>2</v>
      </c>
      <c r="G176" s="53" t="s">
        <v>174</v>
      </c>
      <c r="H176" s="104">
        <v>41061</v>
      </c>
      <c r="I176" s="55">
        <f t="shared" si="30"/>
        <v>8</v>
      </c>
      <c r="J176" s="64">
        <v>6</v>
      </c>
      <c r="K176" s="64">
        <v>12</v>
      </c>
      <c r="L176" s="63" t="s">
        <v>216</v>
      </c>
      <c r="M176" s="65" t="s">
        <v>301</v>
      </c>
      <c r="N176" s="66" t="s">
        <v>302</v>
      </c>
      <c r="O176" s="66" t="s">
        <v>302</v>
      </c>
      <c r="P176" s="56">
        <v>123.22</v>
      </c>
      <c r="Q176" s="67">
        <v>13056</v>
      </c>
      <c r="R176" s="60">
        <v>0</v>
      </c>
      <c r="S176" s="60">
        <f t="shared" si="31"/>
        <v>13056</v>
      </c>
      <c r="T176" s="69">
        <v>1016</v>
      </c>
      <c r="U176" s="63">
        <v>684</v>
      </c>
      <c r="V176" s="62">
        <f t="shared" si="32"/>
        <v>213.28889119999999</v>
      </c>
      <c r="W176" s="60">
        <f t="shared" si="40"/>
        <v>2284.7999999999997</v>
      </c>
      <c r="X176" s="60">
        <f t="shared" si="33"/>
        <v>391.68</v>
      </c>
      <c r="Y176" s="60">
        <f t="shared" si="34"/>
        <v>1240.32</v>
      </c>
      <c r="Z176" s="60">
        <f t="shared" si="35"/>
        <v>261.12</v>
      </c>
      <c r="AA176" s="62">
        <v>0</v>
      </c>
      <c r="AB176" s="62">
        <v>0</v>
      </c>
      <c r="AC176" s="62">
        <v>0</v>
      </c>
      <c r="AD176" s="60">
        <f t="shared" si="36"/>
        <v>19147.2088912</v>
      </c>
      <c r="AE176" s="60">
        <f t="shared" si="37"/>
        <v>229766.50669439998</v>
      </c>
      <c r="AF176" s="60">
        <f t="shared" si="41"/>
        <v>21760</v>
      </c>
      <c r="AG176" s="60">
        <f t="shared" si="38"/>
        <v>2176</v>
      </c>
      <c r="AH176" s="60">
        <f t="shared" si="42"/>
        <v>6528</v>
      </c>
      <c r="AI176" s="62">
        <f t="shared" si="43"/>
        <v>2611.1999999999998</v>
      </c>
      <c r="AJ176" s="62">
        <v>0</v>
      </c>
      <c r="AK176" s="62">
        <v>0</v>
      </c>
      <c r="AL176" s="60"/>
      <c r="AM176" s="60"/>
      <c r="AN176" s="60"/>
      <c r="AO176" s="62">
        <v>0</v>
      </c>
      <c r="AP176" s="11">
        <f t="shared" si="39"/>
        <v>262841.7066944</v>
      </c>
    </row>
    <row r="177" spans="1:42" x14ac:dyDescent="0.2">
      <c r="A177" s="51">
        <f t="shared" si="44"/>
        <v>174</v>
      </c>
      <c r="B177" s="52">
        <v>11</v>
      </c>
      <c r="C177" s="52" t="s">
        <v>217</v>
      </c>
      <c r="D177" s="52">
        <v>251</v>
      </c>
      <c r="E177" s="52">
        <v>373</v>
      </c>
      <c r="F177" s="52">
        <v>2</v>
      </c>
      <c r="G177" s="70" t="s">
        <v>175</v>
      </c>
      <c r="H177" s="104">
        <v>41173</v>
      </c>
      <c r="I177" s="55">
        <f t="shared" si="30"/>
        <v>8</v>
      </c>
      <c r="J177" s="64">
        <v>6</v>
      </c>
      <c r="K177" s="64">
        <v>12</v>
      </c>
      <c r="L177" s="63" t="s">
        <v>216</v>
      </c>
      <c r="M177" s="65" t="s">
        <v>301</v>
      </c>
      <c r="N177" s="66" t="s">
        <v>302</v>
      </c>
      <c r="O177" s="66" t="s">
        <v>302</v>
      </c>
      <c r="P177" s="56">
        <v>123.22</v>
      </c>
      <c r="Q177" s="67">
        <v>13056</v>
      </c>
      <c r="R177" s="60">
        <v>0</v>
      </c>
      <c r="S177" s="60">
        <f t="shared" si="31"/>
        <v>13056</v>
      </c>
      <c r="T177" s="69">
        <v>1016</v>
      </c>
      <c r="U177" s="63">
        <v>684</v>
      </c>
      <c r="V177" s="62">
        <f t="shared" si="32"/>
        <v>213.28889119999999</v>
      </c>
      <c r="W177" s="60">
        <f t="shared" si="40"/>
        <v>2284.7999999999997</v>
      </c>
      <c r="X177" s="60">
        <f t="shared" si="33"/>
        <v>391.68</v>
      </c>
      <c r="Y177" s="60">
        <f t="shared" si="34"/>
        <v>1240.32</v>
      </c>
      <c r="Z177" s="60">
        <f t="shared" si="35"/>
        <v>261.12</v>
      </c>
      <c r="AA177" s="62">
        <v>0</v>
      </c>
      <c r="AB177" s="62">
        <v>0</v>
      </c>
      <c r="AC177" s="62">
        <v>0</v>
      </c>
      <c r="AD177" s="60">
        <f t="shared" si="36"/>
        <v>19147.2088912</v>
      </c>
      <c r="AE177" s="60">
        <f t="shared" si="37"/>
        <v>229766.50669439998</v>
      </c>
      <c r="AF177" s="60">
        <f t="shared" si="41"/>
        <v>21760</v>
      </c>
      <c r="AG177" s="60">
        <f t="shared" si="38"/>
        <v>2176</v>
      </c>
      <c r="AH177" s="60">
        <f t="shared" si="42"/>
        <v>6528</v>
      </c>
      <c r="AI177" s="62">
        <f t="shared" si="43"/>
        <v>2611.1999999999998</v>
      </c>
      <c r="AJ177" s="62">
        <v>0</v>
      </c>
      <c r="AK177" s="62">
        <v>0</v>
      </c>
      <c r="AL177" s="60"/>
      <c r="AM177" s="60"/>
      <c r="AN177" s="60"/>
      <c r="AO177" s="62">
        <v>0</v>
      </c>
      <c r="AP177" s="11">
        <f t="shared" si="39"/>
        <v>262841.7066944</v>
      </c>
    </row>
    <row r="178" spans="1:42" x14ac:dyDescent="0.2">
      <c r="A178" s="51">
        <f t="shared" si="44"/>
        <v>175</v>
      </c>
      <c r="B178" s="52">
        <v>11</v>
      </c>
      <c r="C178" s="52" t="s">
        <v>217</v>
      </c>
      <c r="D178" s="52">
        <v>251</v>
      </c>
      <c r="E178" s="52">
        <v>373</v>
      </c>
      <c r="F178" s="52">
        <v>2</v>
      </c>
      <c r="G178" s="70" t="s">
        <v>176</v>
      </c>
      <c r="H178" s="104">
        <v>41584</v>
      </c>
      <c r="I178" s="55">
        <f t="shared" si="30"/>
        <v>7</v>
      </c>
      <c r="J178" s="64">
        <v>6</v>
      </c>
      <c r="K178" s="64">
        <v>12</v>
      </c>
      <c r="L178" s="63" t="s">
        <v>216</v>
      </c>
      <c r="M178" s="65" t="s">
        <v>301</v>
      </c>
      <c r="N178" s="66" t="s">
        <v>302</v>
      </c>
      <c r="O178" s="66" t="s">
        <v>302</v>
      </c>
      <c r="P178" s="56">
        <v>123.22</v>
      </c>
      <c r="Q178" s="67">
        <v>13056</v>
      </c>
      <c r="R178" s="60">
        <v>0</v>
      </c>
      <c r="S178" s="60">
        <f t="shared" si="31"/>
        <v>13056</v>
      </c>
      <c r="T178" s="69">
        <v>1016</v>
      </c>
      <c r="U178" s="63">
        <v>684</v>
      </c>
      <c r="V178" s="62">
        <f t="shared" si="32"/>
        <v>186.62777980000001</v>
      </c>
      <c r="W178" s="60">
        <f t="shared" si="40"/>
        <v>2284.7999999999997</v>
      </c>
      <c r="X178" s="60">
        <f t="shared" si="33"/>
        <v>391.68</v>
      </c>
      <c r="Y178" s="60">
        <f t="shared" si="34"/>
        <v>1240.32</v>
      </c>
      <c r="Z178" s="60">
        <f t="shared" si="35"/>
        <v>261.12</v>
      </c>
      <c r="AA178" s="62">
        <v>0</v>
      </c>
      <c r="AB178" s="62">
        <v>0</v>
      </c>
      <c r="AC178" s="62">
        <v>0</v>
      </c>
      <c r="AD178" s="60">
        <f t="shared" si="36"/>
        <v>19120.547779799999</v>
      </c>
      <c r="AE178" s="60">
        <f t="shared" si="37"/>
        <v>229446.57335759999</v>
      </c>
      <c r="AF178" s="60">
        <f t="shared" si="41"/>
        <v>21760</v>
      </c>
      <c r="AG178" s="60">
        <f t="shared" si="38"/>
        <v>2176</v>
      </c>
      <c r="AH178" s="60">
        <f t="shared" si="42"/>
        <v>6528</v>
      </c>
      <c r="AI178" s="62">
        <f t="shared" si="43"/>
        <v>2611.1999999999998</v>
      </c>
      <c r="AJ178" s="62">
        <v>0</v>
      </c>
      <c r="AK178" s="62">
        <v>0</v>
      </c>
      <c r="AL178" s="60"/>
      <c r="AM178" s="60"/>
      <c r="AN178" s="60"/>
      <c r="AO178" s="62">
        <v>0</v>
      </c>
      <c r="AP178" s="11">
        <f t="shared" si="39"/>
        <v>262521.77335759997</v>
      </c>
    </row>
    <row r="179" spans="1:42" x14ac:dyDescent="0.2">
      <c r="A179" s="51">
        <f t="shared" si="44"/>
        <v>176</v>
      </c>
      <c r="B179" s="52">
        <v>11</v>
      </c>
      <c r="C179" s="52" t="s">
        <v>217</v>
      </c>
      <c r="D179" s="52">
        <v>251</v>
      </c>
      <c r="E179" s="52">
        <v>373</v>
      </c>
      <c r="F179" s="52">
        <v>2</v>
      </c>
      <c r="G179" s="53" t="s">
        <v>177</v>
      </c>
      <c r="H179" s="104">
        <v>41899</v>
      </c>
      <c r="I179" s="55">
        <f t="shared" si="30"/>
        <v>6</v>
      </c>
      <c r="J179" s="64">
        <v>6</v>
      </c>
      <c r="K179" s="64">
        <v>12</v>
      </c>
      <c r="L179" s="63" t="s">
        <v>216</v>
      </c>
      <c r="M179" s="65" t="s">
        <v>301</v>
      </c>
      <c r="N179" s="66" t="s">
        <v>302</v>
      </c>
      <c r="O179" s="66" t="s">
        <v>302</v>
      </c>
      <c r="P179" s="56">
        <v>123.22</v>
      </c>
      <c r="Q179" s="67">
        <v>13056</v>
      </c>
      <c r="R179" s="60">
        <v>0</v>
      </c>
      <c r="S179" s="60">
        <f t="shared" si="31"/>
        <v>13056</v>
      </c>
      <c r="T179" s="69">
        <v>1016</v>
      </c>
      <c r="U179" s="63">
        <v>684</v>
      </c>
      <c r="V179" s="62">
        <f t="shared" si="32"/>
        <v>159.9666684</v>
      </c>
      <c r="W179" s="60">
        <f t="shared" si="40"/>
        <v>2284.7999999999997</v>
      </c>
      <c r="X179" s="60">
        <f t="shared" si="33"/>
        <v>391.68</v>
      </c>
      <c r="Y179" s="60">
        <f t="shared" si="34"/>
        <v>1240.32</v>
      </c>
      <c r="Z179" s="60">
        <f t="shared" si="35"/>
        <v>261.12</v>
      </c>
      <c r="AA179" s="62">
        <v>0</v>
      </c>
      <c r="AB179" s="62">
        <v>0</v>
      </c>
      <c r="AC179" s="62">
        <v>0</v>
      </c>
      <c r="AD179" s="60">
        <f t="shared" si="36"/>
        <v>19093.886668399999</v>
      </c>
      <c r="AE179" s="60">
        <f t="shared" si="37"/>
        <v>229126.6400208</v>
      </c>
      <c r="AF179" s="60">
        <f t="shared" si="41"/>
        <v>21760</v>
      </c>
      <c r="AG179" s="60">
        <f t="shared" si="38"/>
        <v>2176</v>
      </c>
      <c r="AH179" s="60">
        <f t="shared" si="42"/>
        <v>6528</v>
      </c>
      <c r="AI179" s="62">
        <f t="shared" si="43"/>
        <v>2611.1999999999998</v>
      </c>
      <c r="AJ179" s="62">
        <v>0</v>
      </c>
      <c r="AK179" s="62">
        <v>0</v>
      </c>
      <c r="AL179" s="60"/>
      <c r="AM179" s="60"/>
      <c r="AN179" s="60"/>
      <c r="AO179" s="62">
        <v>0</v>
      </c>
      <c r="AP179" s="11">
        <f t="shared" si="39"/>
        <v>262201.84002080001</v>
      </c>
    </row>
    <row r="180" spans="1:42" x14ac:dyDescent="0.2">
      <c r="A180" s="51">
        <f t="shared" si="44"/>
        <v>177</v>
      </c>
      <c r="B180" s="52">
        <v>11</v>
      </c>
      <c r="C180" s="52" t="s">
        <v>217</v>
      </c>
      <c r="D180" s="52">
        <v>251</v>
      </c>
      <c r="E180" s="52">
        <v>373</v>
      </c>
      <c r="F180" s="52">
        <v>2</v>
      </c>
      <c r="G180" s="70" t="s">
        <v>178</v>
      </c>
      <c r="H180" s="104">
        <v>41901</v>
      </c>
      <c r="I180" s="55">
        <f t="shared" si="30"/>
        <v>6</v>
      </c>
      <c r="J180" s="64">
        <v>6</v>
      </c>
      <c r="K180" s="64">
        <v>12</v>
      </c>
      <c r="L180" s="63" t="s">
        <v>216</v>
      </c>
      <c r="M180" s="65" t="s">
        <v>301</v>
      </c>
      <c r="N180" s="66" t="s">
        <v>302</v>
      </c>
      <c r="O180" s="66" t="s">
        <v>302</v>
      </c>
      <c r="P180" s="56">
        <v>123.22</v>
      </c>
      <c r="Q180" s="67">
        <v>13056</v>
      </c>
      <c r="R180" s="60">
        <v>0</v>
      </c>
      <c r="S180" s="60">
        <f t="shared" si="31"/>
        <v>13056</v>
      </c>
      <c r="T180" s="69">
        <v>1016</v>
      </c>
      <c r="U180" s="63">
        <v>684</v>
      </c>
      <c r="V180" s="62">
        <f t="shared" si="32"/>
        <v>159.9666684</v>
      </c>
      <c r="W180" s="60">
        <f t="shared" si="40"/>
        <v>2284.7999999999997</v>
      </c>
      <c r="X180" s="60">
        <f t="shared" si="33"/>
        <v>391.68</v>
      </c>
      <c r="Y180" s="60">
        <f t="shared" si="34"/>
        <v>1240.32</v>
      </c>
      <c r="Z180" s="60">
        <f t="shared" si="35"/>
        <v>261.12</v>
      </c>
      <c r="AA180" s="62">
        <v>0</v>
      </c>
      <c r="AB180" s="62">
        <v>0</v>
      </c>
      <c r="AC180" s="62">
        <v>0</v>
      </c>
      <c r="AD180" s="60">
        <f t="shared" si="36"/>
        <v>19093.886668399999</v>
      </c>
      <c r="AE180" s="60">
        <f t="shared" si="37"/>
        <v>229126.6400208</v>
      </c>
      <c r="AF180" s="60">
        <f t="shared" si="41"/>
        <v>21760</v>
      </c>
      <c r="AG180" s="60">
        <f t="shared" si="38"/>
        <v>2176</v>
      </c>
      <c r="AH180" s="60">
        <f t="shared" si="42"/>
        <v>6528</v>
      </c>
      <c r="AI180" s="62">
        <f t="shared" si="43"/>
        <v>2611.1999999999998</v>
      </c>
      <c r="AJ180" s="62">
        <v>0</v>
      </c>
      <c r="AK180" s="62">
        <v>0</v>
      </c>
      <c r="AL180" s="60"/>
      <c r="AM180" s="60"/>
      <c r="AN180" s="60"/>
      <c r="AO180" s="62">
        <v>0</v>
      </c>
      <c r="AP180" s="11">
        <f t="shared" si="39"/>
        <v>262201.84002080001</v>
      </c>
    </row>
    <row r="181" spans="1:42" x14ac:dyDescent="0.2">
      <c r="A181" s="51">
        <f t="shared" si="44"/>
        <v>178</v>
      </c>
      <c r="B181" s="52">
        <v>11</v>
      </c>
      <c r="C181" s="52" t="s">
        <v>217</v>
      </c>
      <c r="D181" s="52">
        <v>251</v>
      </c>
      <c r="E181" s="52">
        <v>373</v>
      </c>
      <c r="F181" s="52">
        <v>2</v>
      </c>
      <c r="G181" s="53" t="s">
        <v>179</v>
      </c>
      <c r="H181" s="104">
        <v>42232</v>
      </c>
      <c r="I181" s="55">
        <f t="shared" si="30"/>
        <v>5</v>
      </c>
      <c r="J181" s="64">
        <v>6</v>
      </c>
      <c r="K181" s="64">
        <v>12</v>
      </c>
      <c r="L181" s="63" t="s">
        <v>216</v>
      </c>
      <c r="M181" s="65" t="s">
        <v>301</v>
      </c>
      <c r="N181" s="66" t="s">
        <v>302</v>
      </c>
      <c r="O181" s="66" t="s">
        <v>302</v>
      </c>
      <c r="P181" s="56">
        <v>123.22</v>
      </c>
      <c r="Q181" s="67">
        <v>13056</v>
      </c>
      <c r="R181" s="60">
        <v>0</v>
      </c>
      <c r="S181" s="60">
        <f t="shared" si="31"/>
        <v>13056</v>
      </c>
      <c r="T181" s="69">
        <v>1016</v>
      </c>
      <c r="U181" s="63">
        <v>684</v>
      </c>
      <c r="V181" s="62">
        <f t="shared" si="32"/>
        <v>133.30555699999999</v>
      </c>
      <c r="W181" s="60">
        <f t="shared" si="40"/>
        <v>2284.7999999999997</v>
      </c>
      <c r="X181" s="60">
        <f t="shared" si="33"/>
        <v>391.68</v>
      </c>
      <c r="Y181" s="60">
        <f t="shared" si="34"/>
        <v>1240.32</v>
      </c>
      <c r="Z181" s="60">
        <f t="shared" si="35"/>
        <v>261.12</v>
      </c>
      <c r="AA181" s="62">
        <v>0</v>
      </c>
      <c r="AB181" s="62">
        <v>0</v>
      </c>
      <c r="AC181" s="62">
        <v>0</v>
      </c>
      <c r="AD181" s="60">
        <f t="shared" si="36"/>
        <v>19067.225556999998</v>
      </c>
      <c r="AE181" s="60">
        <f t="shared" si="37"/>
        <v>228806.70668399998</v>
      </c>
      <c r="AF181" s="60">
        <f t="shared" si="41"/>
        <v>21760</v>
      </c>
      <c r="AG181" s="60">
        <f t="shared" si="38"/>
        <v>2176</v>
      </c>
      <c r="AH181" s="60">
        <f t="shared" si="42"/>
        <v>6528</v>
      </c>
      <c r="AI181" s="62">
        <f t="shared" si="43"/>
        <v>2611.1999999999998</v>
      </c>
      <c r="AJ181" s="62">
        <v>0</v>
      </c>
      <c r="AK181" s="62">
        <v>0</v>
      </c>
      <c r="AL181" s="60"/>
      <c r="AM181" s="60"/>
      <c r="AN181" s="60"/>
      <c r="AO181" s="62">
        <v>0</v>
      </c>
      <c r="AP181" s="11">
        <f t="shared" si="39"/>
        <v>261881.90668399999</v>
      </c>
    </row>
    <row r="182" spans="1:42" x14ac:dyDescent="0.2">
      <c r="A182" s="51">
        <f t="shared" si="44"/>
        <v>179</v>
      </c>
      <c r="B182" s="52">
        <v>11</v>
      </c>
      <c r="C182" s="52" t="s">
        <v>217</v>
      </c>
      <c r="D182" s="52">
        <v>251</v>
      </c>
      <c r="E182" s="52">
        <v>373</v>
      </c>
      <c r="F182" s="52">
        <v>2</v>
      </c>
      <c r="G182" s="53" t="s">
        <v>29</v>
      </c>
      <c r="H182" s="104">
        <v>42572</v>
      </c>
      <c r="I182" s="55">
        <f t="shared" si="30"/>
        <v>4</v>
      </c>
      <c r="J182" s="64">
        <v>6</v>
      </c>
      <c r="K182" s="64">
        <v>12</v>
      </c>
      <c r="L182" s="63" t="s">
        <v>216</v>
      </c>
      <c r="M182" s="65" t="s">
        <v>301</v>
      </c>
      <c r="N182" s="66" t="s">
        <v>302</v>
      </c>
      <c r="O182" s="66" t="s">
        <v>302</v>
      </c>
      <c r="P182" s="56">
        <v>123.22</v>
      </c>
      <c r="Q182" s="67">
        <v>13056</v>
      </c>
      <c r="R182" s="60">
        <v>0</v>
      </c>
      <c r="S182" s="60">
        <f t="shared" si="31"/>
        <v>13056</v>
      </c>
      <c r="T182" s="69">
        <v>1016</v>
      </c>
      <c r="U182" s="63">
        <v>684</v>
      </c>
      <c r="V182" s="62">
        <f t="shared" si="32"/>
        <v>0</v>
      </c>
      <c r="W182" s="60">
        <f t="shared" si="40"/>
        <v>2284.7999999999997</v>
      </c>
      <c r="X182" s="60">
        <f t="shared" si="33"/>
        <v>391.68</v>
      </c>
      <c r="Y182" s="60">
        <f t="shared" si="34"/>
        <v>1240.32</v>
      </c>
      <c r="Z182" s="60">
        <f t="shared" si="35"/>
        <v>261.12</v>
      </c>
      <c r="AA182" s="62">
        <v>0</v>
      </c>
      <c r="AB182" s="62">
        <v>0</v>
      </c>
      <c r="AC182" s="62">
        <v>0</v>
      </c>
      <c r="AD182" s="60">
        <f t="shared" si="36"/>
        <v>18933.919999999998</v>
      </c>
      <c r="AE182" s="60">
        <f t="shared" si="37"/>
        <v>227207.03999999998</v>
      </c>
      <c r="AF182" s="60">
        <f t="shared" si="41"/>
        <v>21760</v>
      </c>
      <c r="AG182" s="60">
        <f t="shared" si="38"/>
        <v>2176</v>
      </c>
      <c r="AH182" s="60">
        <f t="shared" si="42"/>
        <v>6528</v>
      </c>
      <c r="AI182" s="62">
        <f t="shared" si="43"/>
        <v>2611.1999999999998</v>
      </c>
      <c r="AJ182" s="62">
        <v>0</v>
      </c>
      <c r="AK182" s="62">
        <v>0</v>
      </c>
      <c r="AL182" s="60"/>
      <c r="AM182" s="60"/>
      <c r="AN182" s="60"/>
      <c r="AO182" s="62">
        <v>0</v>
      </c>
      <c r="AP182" s="11">
        <f t="shared" si="39"/>
        <v>260282.23999999999</v>
      </c>
    </row>
    <row r="183" spans="1:42" x14ac:dyDescent="0.2">
      <c r="A183" s="51">
        <f t="shared" si="44"/>
        <v>180</v>
      </c>
      <c r="B183" s="52">
        <v>11</v>
      </c>
      <c r="C183" s="52" t="s">
        <v>217</v>
      </c>
      <c r="D183" s="52">
        <v>251</v>
      </c>
      <c r="E183" s="52">
        <v>373</v>
      </c>
      <c r="F183" s="52">
        <v>2</v>
      </c>
      <c r="G183" s="70" t="s">
        <v>180</v>
      </c>
      <c r="H183" s="104">
        <v>42970</v>
      </c>
      <c r="I183" s="55">
        <f t="shared" si="30"/>
        <v>3</v>
      </c>
      <c r="J183" s="64">
        <v>6</v>
      </c>
      <c r="K183" s="64">
        <v>12</v>
      </c>
      <c r="L183" s="63" t="s">
        <v>216</v>
      </c>
      <c r="M183" s="65" t="s">
        <v>301</v>
      </c>
      <c r="N183" s="66" t="s">
        <v>302</v>
      </c>
      <c r="O183" s="66" t="s">
        <v>302</v>
      </c>
      <c r="P183" s="56">
        <v>123.22</v>
      </c>
      <c r="Q183" s="67">
        <v>13056</v>
      </c>
      <c r="R183" s="60">
        <v>0</v>
      </c>
      <c r="S183" s="60">
        <f t="shared" si="31"/>
        <v>13056</v>
      </c>
      <c r="T183" s="69">
        <v>1016</v>
      </c>
      <c r="U183" s="63">
        <v>684</v>
      </c>
      <c r="V183" s="62">
        <f t="shared" si="32"/>
        <v>0</v>
      </c>
      <c r="W183" s="60">
        <f t="shared" si="40"/>
        <v>2284.7999999999997</v>
      </c>
      <c r="X183" s="60">
        <f t="shared" si="33"/>
        <v>391.68</v>
      </c>
      <c r="Y183" s="60">
        <f t="shared" si="34"/>
        <v>1240.32</v>
      </c>
      <c r="Z183" s="60">
        <f t="shared" si="35"/>
        <v>261.12</v>
      </c>
      <c r="AA183" s="62">
        <v>0</v>
      </c>
      <c r="AB183" s="62">
        <v>0</v>
      </c>
      <c r="AC183" s="62">
        <v>0</v>
      </c>
      <c r="AD183" s="60">
        <f t="shared" si="36"/>
        <v>18933.919999999998</v>
      </c>
      <c r="AE183" s="60">
        <f t="shared" si="37"/>
        <v>227207.03999999998</v>
      </c>
      <c r="AF183" s="60">
        <f t="shared" si="41"/>
        <v>21760</v>
      </c>
      <c r="AG183" s="60">
        <f t="shared" si="38"/>
        <v>2176</v>
      </c>
      <c r="AH183" s="60">
        <f t="shared" si="42"/>
        <v>6528</v>
      </c>
      <c r="AI183" s="62">
        <f t="shared" si="43"/>
        <v>2611.1999999999998</v>
      </c>
      <c r="AJ183" s="62">
        <v>0</v>
      </c>
      <c r="AK183" s="62">
        <v>0</v>
      </c>
      <c r="AL183" s="60"/>
      <c r="AM183" s="60"/>
      <c r="AN183" s="60"/>
      <c r="AO183" s="62">
        <v>0</v>
      </c>
      <c r="AP183" s="11">
        <f t="shared" si="39"/>
        <v>260282.23999999999</v>
      </c>
    </row>
    <row r="184" spans="1:42" x14ac:dyDescent="0.2">
      <c r="A184" s="51">
        <f t="shared" si="44"/>
        <v>181</v>
      </c>
      <c r="B184" s="52">
        <v>11</v>
      </c>
      <c r="C184" s="52" t="s">
        <v>217</v>
      </c>
      <c r="D184" s="52">
        <v>251</v>
      </c>
      <c r="E184" s="52">
        <v>373</v>
      </c>
      <c r="F184" s="52">
        <v>2</v>
      </c>
      <c r="G184" s="70" t="s">
        <v>181</v>
      </c>
      <c r="H184" s="104">
        <v>43359</v>
      </c>
      <c r="I184" s="55">
        <f t="shared" si="30"/>
        <v>2</v>
      </c>
      <c r="J184" s="64">
        <v>6</v>
      </c>
      <c r="K184" s="64">
        <v>12</v>
      </c>
      <c r="L184" s="63" t="s">
        <v>216</v>
      </c>
      <c r="M184" s="65" t="s">
        <v>301</v>
      </c>
      <c r="N184" s="66" t="s">
        <v>302</v>
      </c>
      <c r="O184" s="66" t="s">
        <v>302</v>
      </c>
      <c r="P184" s="56">
        <v>123.22</v>
      </c>
      <c r="Q184" s="67">
        <v>13056</v>
      </c>
      <c r="R184" s="60">
        <v>0</v>
      </c>
      <c r="S184" s="60">
        <f t="shared" si="31"/>
        <v>13056</v>
      </c>
      <c r="T184" s="69">
        <v>1016</v>
      </c>
      <c r="U184" s="63">
        <v>684</v>
      </c>
      <c r="V184" s="62">
        <f t="shared" si="32"/>
        <v>0</v>
      </c>
      <c r="W184" s="60">
        <f t="shared" si="40"/>
        <v>2284.7999999999997</v>
      </c>
      <c r="X184" s="60">
        <f t="shared" si="33"/>
        <v>391.68</v>
      </c>
      <c r="Y184" s="60">
        <f t="shared" si="34"/>
        <v>1240.32</v>
      </c>
      <c r="Z184" s="60">
        <f t="shared" si="35"/>
        <v>261.12</v>
      </c>
      <c r="AA184" s="62">
        <v>0</v>
      </c>
      <c r="AB184" s="62">
        <v>0</v>
      </c>
      <c r="AC184" s="62">
        <v>0</v>
      </c>
      <c r="AD184" s="60">
        <f t="shared" si="36"/>
        <v>18933.919999999998</v>
      </c>
      <c r="AE184" s="60">
        <f t="shared" si="37"/>
        <v>227207.03999999998</v>
      </c>
      <c r="AF184" s="60">
        <f t="shared" si="41"/>
        <v>21760</v>
      </c>
      <c r="AG184" s="60">
        <f t="shared" si="38"/>
        <v>2176</v>
      </c>
      <c r="AH184" s="60">
        <f t="shared" si="42"/>
        <v>6528</v>
      </c>
      <c r="AI184" s="62">
        <f t="shared" si="43"/>
        <v>2611.1999999999998</v>
      </c>
      <c r="AJ184" s="62">
        <v>0</v>
      </c>
      <c r="AK184" s="62">
        <v>0</v>
      </c>
      <c r="AL184" s="60"/>
      <c r="AM184" s="60"/>
      <c r="AN184" s="60"/>
      <c r="AO184" s="62">
        <v>0</v>
      </c>
      <c r="AP184" s="11">
        <f t="shared" si="39"/>
        <v>260282.23999999999</v>
      </c>
    </row>
    <row r="185" spans="1:42" x14ac:dyDescent="0.2">
      <c r="A185" s="51">
        <f t="shared" si="44"/>
        <v>182</v>
      </c>
      <c r="B185" s="52">
        <v>11</v>
      </c>
      <c r="C185" s="52" t="s">
        <v>217</v>
      </c>
      <c r="D185" s="52">
        <v>251</v>
      </c>
      <c r="E185" s="52">
        <v>373</v>
      </c>
      <c r="F185" s="52">
        <v>2</v>
      </c>
      <c r="G185" s="70" t="s">
        <v>182</v>
      </c>
      <c r="H185" s="104">
        <v>43390</v>
      </c>
      <c r="I185" s="55">
        <f t="shared" si="30"/>
        <v>2</v>
      </c>
      <c r="J185" s="64">
        <v>6</v>
      </c>
      <c r="K185" s="64">
        <v>12</v>
      </c>
      <c r="L185" s="63" t="s">
        <v>216</v>
      </c>
      <c r="M185" s="65" t="s">
        <v>301</v>
      </c>
      <c r="N185" s="66" t="s">
        <v>302</v>
      </c>
      <c r="O185" s="66" t="s">
        <v>302</v>
      </c>
      <c r="P185" s="56">
        <v>123.22</v>
      </c>
      <c r="Q185" s="67">
        <v>13056</v>
      </c>
      <c r="R185" s="60">
        <v>0</v>
      </c>
      <c r="S185" s="60">
        <f t="shared" si="31"/>
        <v>13056</v>
      </c>
      <c r="T185" s="69">
        <v>1016</v>
      </c>
      <c r="U185" s="63">
        <v>684</v>
      </c>
      <c r="V185" s="62">
        <f t="shared" si="32"/>
        <v>0</v>
      </c>
      <c r="W185" s="60">
        <f t="shared" si="40"/>
        <v>2284.7999999999997</v>
      </c>
      <c r="X185" s="60">
        <f t="shared" si="33"/>
        <v>391.68</v>
      </c>
      <c r="Y185" s="60">
        <f t="shared" si="34"/>
        <v>1240.32</v>
      </c>
      <c r="Z185" s="60">
        <f t="shared" si="35"/>
        <v>261.12</v>
      </c>
      <c r="AA185" s="62">
        <v>0</v>
      </c>
      <c r="AB185" s="62">
        <v>0</v>
      </c>
      <c r="AC185" s="62">
        <v>0</v>
      </c>
      <c r="AD185" s="60">
        <f t="shared" si="36"/>
        <v>18933.919999999998</v>
      </c>
      <c r="AE185" s="60">
        <f t="shared" si="37"/>
        <v>227207.03999999998</v>
      </c>
      <c r="AF185" s="60">
        <f t="shared" si="41"/>
        <v>21760</v>
      </c>
      <c r="AG185" s="60">
        <f t="shared" si="38"/>
        <v>2176</v>
      </c>
      <c r="AH185" s="60">
        <f t="shared" si="42"/>
        <v>6528</v>
      </c>
      <c r="AI185" s="62">
        <f t="shared" si="43"/>
        <v>2611.1999999999998</v>
      </c>
      <c r="AJ185" s="62">
        <v>0</v>
      </c>
      <c r="AK185" s="62">
        <v>0</v>
      </c>
      <c r="AL185" s="60"/>
      <c r="AM185" s="60"/>
      <c r="AN185" s="60"/>
      <c r="AO185" s="62">
        <v>0</v>
      </c>
      <c r="AP185" s="11">
        <f t="shared" si="39"/>
        <v>260282.23999999999</v>
      </c>
    </row>
    <row r="186" spans="1:42" x14ac:dyDescent="0.2">
      <c r="A186" s="51">
        <f t="shared" si="44"/>
        <v>183</v>
      </c>
      <c r="B186" s="52">
        <v>11</v>
      </c>
      <c r="C186" s="52" t="s">
        <v>217</v>
      </c>
      <c r="D186" s="52">
        <v>251</v>
      </c>
      <c r="E186" s="52">
        <v>373</v>
      </c>
      <c r="F186" s="52">
        <v>2</v>
      </c>
      <c r="G186" s="70" t="s">
        <v>183</v>
      </c>
      <c r="H186" s="104">
        <v>43467</v>
      </c>
      <c r="I186" s="55">
        <f t="shared" si="30"/>
        <v>1</v>
      </c>
      <c r="J186" s="64">
        <v>6</v>
      </c>
      <c r="K186" s="64">
        <v>12</v>
      </c>
      <c r="L186" s="63" t="s">
        <v>216</v>
      </c>
      <c r="M186" s="65" t="s">
        <v>301</v>
      </c>
      <c r="N186" s="66" t="s">
        <v>302</v>
      </c>
      <c r="O186" s="66" t="s">
        <v>302</v>
      </c>
      <c r="P186" s="56">
        <v>123.22</v>
      </c>
      <c r="Q186" s="67">
        <v>13056</v>
      </c>
      <c r="R186" s="60">
        <v>0</v>
      </c>
      <c r="S186" s="60">
        <f t="shared" si="31"/>
        <v>13056</v>
      </c>
      <c r="T186" s="69">
        <v>1016</v>
      </c>
      <c r="U186" s="63">
        <v>684</v>
      </c>
      <c r="V186" s="62">
        <f t="shared" si="32"/>
        <v>0</v>
      </c>
      <c r="W186" s="60">
        <f t="shared" si="40"/>
        <v>2284.7999999999997</v>
      </c>
      <c r="X186" s="60">
        <f t="shared" si="33"/>
        <v>391.68</v>
      </c>
      <c r="Y186" s="60">
        <f t="shared" si="34"/>
        <v>1240.32</v>
      </c>
      <c r="Z186" s="60">
        <f t="shared" si="35"/>
        <v>261.12</v>
      </c>
      <c r="AA186" s="62">
        <v>0</v>
      </c>
      <c r="AB186" s="62">
        <v>0</v>
      </c>
      <c r="AC186" s="62">
        <v>0</v>
      </c>
      <c r="AD186" s="60">
        <f t="shared" si="36"/>
        <v>18933.919999999998</v>
      </c>
      <c r="AE186" s="60">
        <f t="shared" si="37"/>
        <v>227207.03999999998</v>
      </c>
      <c r="AF186" s="60">
        <f t="shared" si="41"/>
        <v>21760</v>
      </c>
      <c r="AG186" s="60">
        <f t="shared" si="38"/>
        <v>2176</v>
      </c>
      <c r="AH186" s="60">
        <f t="shared" si="42"/>
        <v>6528</v>
      </c>
      <c r="AI186" s="62">
        <f t="shared" si="43"/>
        <v>2611.1999999999998</v>
      </c>
      <c r="AJ186" s="62">
        <v>0</v>
      </c>
      <c r="AK186" s="62">
        <v>0</v>
      </c>
      <c r="AL186" s="60"/>
      <c r="AM186" s="60"/>
      <c r="AN186" s="60"/>
      <c r="AO186" s="62">
        <v>0</v>
      </c>
      <c r="AP186" s="11">
        <f t="shared" si="39"/>
        <v>260282.23999999999</v>
      </c>
    </row>
    <row r="187" spans="1:42" x14ac:dyDescent="0.2">
      <c r="A187" s="51">
        <f t="shared" si="44"/>
        <v>184</v>
      </c>
      <c r="B187" s="52">
        <v>11</v>
      </c>
      <c r="C187" s="52" t="s">
        <v>217</v>
      </c>
      <c r="D187" s="52">
        <v>251</v>
      </c>
      <c r="E187" s="52">
        <v>373</v>
      </c>
      <c r="F187" s="52">
        <v>2</v>
      </c>
      <c r="G187" s="53" t="s">
        <v>184</v>
      </c>
      <c r="H187" s="104">
        <v>43633</v>
      </c>
      <c r="I187" s="55">
        <f t="shared" si="30"/>
        <v>1</v>
      </c>
      <c r="J187" s="64">
        <v>6</v>
      </c>
      <c r="K187" s="64">
        <v>12</v>
      </c>
      <c r="L187" s="63" t="s">
        <v>216</v>
      </c>
      <c r="M187" s="65" t="s">
        <v>301</v>
      </c>
      <c r="N187" s="66" t="s">
        <v>302</v>
      </c>
      <c r="O187" s="66" t="s">
        <v>302</v>
      </c>
      <c r="P187" s="56">
        <v>123.22</v>
      </c>
      <c r="Q187" s="67">
        <v>13056</v>
      </c>
      <c r="R187" s="60">
        <v>0</v>
      </c>
      <c r="S187" s="60">
        <f t="shared" si="31"/>
        <v>13056</v>
      </c>
      <c r="T187" s="69">
        <v>1016</v>
      </c>
      <c r="U187" s="63">
        <v>684</v>
      </c>
      <c r="V187" s="62">
        <f t="shared" si="32"/>
        <v>0</v>
      </c>
      <c r="W187" s="60">
        <f t="shared" si="40"/>
        <v>2284.7999999999997</v>
      </c>
      <c r="X187" s="60">
        <f t="shared" si="33"/>
        <v>391.68</v>
      </c>
      <c r="Y187" s="60">
        <f t="shared" si="34"/>
        <v>1240.32</v>
      </c>
      <c r="Z187" s="60">
        <f t="shared" si="35"/>
        <v>261.12</v>
      </c>
      <c r="AA187" s="62">
        <v>0</v>
      </c>
      <c r="AB187" s="62">
        <v>0</v>
      </c>
      <c r="AC187" s="62">
        <v>0</v>
      </c>
      <c r="AD187" s="60">
        <f t="shared" si="36"/>
        <v>18933.919999999998</v>
      </c>
      <c r="AE187" s="60">
        <f t="shared" si="37"/>
        <v>227207.03999999998</v>
      </c>
      <c r="AF187" s="60">
        <f t="shared" si="41"/>
        <v>21760</v>
      </c>
      <c r="AG187" s="60">
        <f t="shared" si="38"/>
        <v>2176</v>
      </c>
      <c r="AH187" s="60">
        <f t="shared" si="42"/>
        <v>6528</v>
      </c>
      <c r="AI187" s="62">
        <f t="shared" si="43"/>
        <v>2611.1999999999998</v>
      </c>
      <c r="AJ187" s="62">
        <v>0</v>
      </c>
      <c r="AK187" s="62">
        <v>0</v>
      </c>
      <c r="AL187" s="60"/>
      <c r="AM187" s="60"/>
      <c r="AN187" s="60"/>
      <c r="AO187" s="62">
        <v>0</v>
      </c>
      <c r="AP187" s="11">
        <f t="shared" si="39"/>
        <v>260282.23999999999</v>
      </c>
    </row>
    <row r="188" spans="1:42" x14ac:dyDescent="0.2">
      <c r="A188" s="51">
        <f t="shared" si="44"/>
        <v>185</v>
      </c>
      <c r="B188" s="52">
        <v>11</v>
      </c>
      <c r="C188" s="52" t="s">
        <v>217</v>
      </c>
      <c r="D188" s="52">
        <v>251</v>
      </c>
      <c r="E188" s="52">
        <v>373</v>
      </c>
      <c r="F188" s="52">
        <v>1</v>
      </c>
      <c r="G188" s="53" t="s">
        <v>185</v>
      </c>
      <c r="H188" s="104">
        <v>37881</v>
      </c>
      <c r="I188" s="55">
        <f t="shared" si="30"/>
        <v>17</v>
      </c>
      <c r="J188" s="64">
        <v>2</v>
      </c>
      <c r="K188" s="64">
        <v>8</v>
      </c>
      <c r="L188" s="63" t="s">
        <v>216</v>
      </c>
      <c r="M188" s="65" t="s">
        <v>300</v>
      </c>
      <c r="N188" s="66" t="s">
        <v>302</v>
      </c>
      <c r="O188" s="66" t="s">
        <v>302</v>
      </c>
      <c r="P188" s="56">
        <v>123.22</v>
      </c>
      <c r="Q188" s="67">
        <v>10679</v>
      </c>
      <c r="R188" s="60">
        <v>0</v>
      </c>
      <c r="S188" s="60">
        <f t="shared" si="31"/>
        <v>10679</v>
      </c>
      <c r="T188" s="69">
        <v>737</v>
      </c>
      <c r="U188" s="63">
        <v>455</v>
      </c>
      <c r="V188" s="62">
        <f t="shared" si="32"/>
        <v>453.23889380000003</v>
      </c>
      <c r="W188" s="60">
        <f t="shared" si="40"/>
        <v>1868.8249999999998</v>
      </c>
      <c r="X188" s="60">
        <f t="shared" si="33"/>
        <v>320.37</v>
      </c>
      <c r="Y188" s="60">
        <f t="shared" si="34"/>
        <v>1014.505</v>
      </c>
      <c r="Z188" s="60">
        <f t="shared" si="35"/>
        <v>213.58</v>
      </c>
      <c r="AA188" s="62">
        <v>0</v>
      </c>
      <c r="AB188" s="62">
        <v>0</v>
      </c>
      <c r="AC188" s="62">
        <v>0</v>
      </c>
      <c r="AD188" s="60">
        <f t="shared" si="36"/>
        <v>15741.518893800001</v>
      </c>
      <c r="AE188" s="60">
        <f t="shared" si="37"/>
        <v>188898.22672560002</v>
      </c>
      <c r="AF188" s="60">
        <f t="shared" si="41"/>
        <v>17798.333333333332</v>
      </c>
      <c r="AG188" s="60">
        <f t="shared" si="38"/>
        <v>1779.8333333333333</v>
      </c>
      <c r="AH188" s="60">
        <f t="shared" si="42"/>
        <v>5339.5</v>
      </c>
      <c r="AI188" s="62">
        <f t="shared" si="43"/>
        <v>2135.7999999999997</v>
      </c>
      <c r="AJ188" s="62">
        <v>0</v>
      </c>
      <c r="AK188" s="62">
        <v>0</v>
      </c>
      <c r="AL188" s="60"/>
      <c r="AM188" s="60"/>
      <c r="AN188" s="60"/>
      <c r="AO188" s="62">
        <v>0</v>
      </c>
      <c r="AP188" s="11">
        <f t="shared" si="39"/>
        <v>215951.69339226669</v>
      </c>
    </row>
    <row r="189" spans="1:42" x14ac:dyDescent="0.2">
      <c r="A189" s="51">
        <f t="shared" si="44"/>
        <v>186</v>
      </c>
      <c r="B189" s="52">
        <v>11</v>
      </c>
      <c r="C189" s="52" t="s">
        <v>217</v>
      </c>
      <c r="D189" s="52">
        <v>251</v>
      </c>
      <c r="E189" s="52">
        <v>373</v>
      </c>
      <c r="F189" s="52">
        <v>1</v>
      </c>
      <c r="G189" s="53" t="s">
        <v>186</v>
      </c>
      <c r="H189" s="102">
        <v>39696</v>
      </c>
      <c r="I189" s="55">
        <f t="shared" si="30"/>
        <v>12</v>
      </c>
      <c r="J189" s="64">
        <v>2</v>
      </c>
      <c r="K189" s="64">
        <v>8</v>
      </c>
      <c r="L189" s="63" t="s">
        <v>216</v>
      </c>
      <c r="M189" s="65" t="s">
        <v>300</v>
      </c>
      <c r="N189" s="66" t="s">
        <v>302</v>
      </c>
      <c r="O189" s="66" t="s">
        <v>302</v>
      </c>
      <c r="P189" s="56">
        <v>123.22</v>
      </c>
      <c r="Q189" s="67">
        <v>10679</v>
      </c>
      <c r="R189" s="60">
        <v>0</v>
      </c>
      <c r="S189" s="60">
        <f t="shared" si="31"/>
        <v>10679</v>
      </c>
      <c r="T189" s="69">
        <v>737</v>
      </c>
      <c r="U189" s="63">
        <v>455</v>
      </c>
      <c r="V189" s="62">
        <f t="shared" si="32"/>
        <v>319.93333680000001</v>
      </c>
      <c r="W189" s="60">
        <f t="shared" si="40"/>
        <v>1868.8249999999998</v>
      </c>
      <c r="X189" s="60">
        <f t="shared" si="33"/>
        <v>320.37</v>
      </c>
      <c r="Y189" s="60">
        <f t="shared" si="34"/>
        <v>1014.505</v>
      </c>
      <c r="Z189" s="60">
        <f t="shared" si="35"/>
        <v>213.58</v>
      </c>
      <c r="AA189" s="62">
        <v>0</v>
      </c>
      <c r="AB189" s="62">
        <v>0</v>
      </c>
      <c r="AC189" s="62">
        <v>0</v>
      </c>
      <c r="AD189" s="60">
        <f t="shared" si="36"/>
        <v>15608.213336800001</v>
      </c>
      <c r="AE189" s="60">
        <f t="shared" si="37"/>
        <v>187298.56004160002</v>
      </c>
      <c r="AF189" s="60">
        <f t="shared" si="41"/>
        <v>17798.333333333332</v>
      </c>
      <c r="AG189" s="60">
        <f t="shared" si="38"/>
        <v>1779.8333333333333</v>
      </c>
      <c r="AH189" s="60">
        <f t="shared" si="42"/>
        <v>5339.5</v>
      </c>
      <c r="AI189" s="62">
        <f t="shared" si="43"/>
        <v>2135.7999999999997</v>
      </c>
      <c r="AJ189" s="62">
        <v>0</v>
      </c>
      <c r="AK189" s="62">
        <v>0</v>
      </c>
      <c r="AL189" s="60"/>
      <c r="AM189" s="60"/>
      <c r="AN189" s="60"/>
      <c r="AO189" s="62">
        <v>0</v>
      </c>
      <c r="AP189" s="11">
        <f t="shared" si="39"/>
        <v>214352.0267082667</v>
      </c>
    </row>
    <row r="190" spans="1:42" x14ac:dyDescent="0.2">
      <c r="A190" s="51">
        <f t="shared" si="44"/>
        <v>187</v>
      </c>
      <c r="B190" s="52">
        <v>11</v>
      </c>
      <c r="C190" s="52" t="s">
        <v>217</v>
      </c>
      <c r="D190" s="52">
        <v>251</v>
      </c>
      <c r="E190" s="52">
        <v>373</v>
      </c>
      <c r="F190" s="52">
        <v>1</v>
      </c>
      <c r="G190" s="53" t="s">
        <v>187</v>
      </c>
      <c r="H190" s="104">
        <v>40729</v>
      </c>
      <c r="I190" s="55">
        <f t="shared" si="30"/>
        <v>9</v>
      </c>
      <c r="J190" s="64">
        <v>2</v>
      </c>
      <c r="K190" s="64">
        <v>8</v>
      </c>
      <c r="L190" s="63" t="s">
        <v>216</v>
      </c>
      <c r="M190" s="65" t="s">
        <v>300</v>
      </c>
      <c r="N190" s="66" t="s">
        <v>302</v>
      </c>
      <c r="O190" s="66" t="s">
        <v>302</v>
      </c>
      <c r="P190" s="56">
        <v>123.22</v>
      </c>
      <c r="Q190" s="67">
        <v>10679</v>
      </c>
      <c r="R190" s="60">
        <v>0</v>
      </c>
      <c r="S190" s="60">
        <f t="shared" si="31"/>
        <v>10679</v>
      </c>
      <c r="T190" s="69">
        <v>737</v>
      </c>
      <c r="U190" s="63">
        <v>455</v>
      </c>
      <c r="V190" s="62">
        <f t="shared" si="32"/>
        <v>239.9500026</v>
      </c>
      <c r="W190" s="60">
        <f t="shared" si="40"/>
        <v>1868.8249999999998</v>
      </c>
      <c r="X190" s="60">
        <f t="shared" si="33"/>
        <v>320.37</v>
      </c>
      <c r="Y190" s="60">
        <f t="shared" si="34"/>
        <v>1014.505</v>
      </c>
      <c r="Z190" s="60">
        <f t="shared" si="35"/>
        <v>213.58</v>
      </c>
      <c r="AA190" s="62">
        <v>0</v>
      </c>
      <c r="AB190" s="62">
        <v>0</v>
      </c>
      <c r="AC190" s="62">
        <v>0</v>
      </c>
      <c r="AD190" s="60">
        <f t="shared" si="36"/>
        <v>15528.230002599999</v>
      </c>
      <c r="AE190" s="60">
        <f t="shared" si="37"/>
        <v>186338.76003119998</v>
      </c>
      <c r="AF190" s="60">
        <f t="shared" si="41"/>
        <v>17798.333333333332</v>
      </c>
      <c r="AG190" s="60">
        <f t="shared" si="38"/>
        <v>1779.8333333333333</v>
      </c>
      <c r="AH190" s="60">
        <f t="shared" si="42"/>
        <v>5339.5</v>
      </c>
      <c r="AI190" s="62">
        <f t="shared" si="43"/>
        <v>2135.7999999999997</v>
      </c>
      <c r="AJ190" s="62">
        <v>0</v>
      </c>
      <c r="AK190" s="62">
        <v>0</v>
      </c>
      <c r="AL190" s="60"/>
      <c r="AM190" s="60"/>
      <c r="AN190" s="60"/>
      <c r="AO190" s="62">
        <v>0</v>
      </c>
      <c r="AP190" s="11">
        <f t="shared" si="39"/>
        <v>213392.22669786666</v>
      </c>
    </row>
    <row r="191" spans="1:42" x14ac:dyDescent="0.2">
      <c r="A191" s="51">
        <f t="shared" si="44"/>
        <v>188</v>
      </c>
      <c r="B191" s="52">
        <v>11</v>
      </c>
      <c r="C191" s="52" t="s">
        <v>217</v>
      </c>
      <c r="D191" s="52">
        <v>251</v>
      </c>
      <c r="E191" s="52">
        <v>373</v>
      </c>
      <c r="F191" s="52">
        <v>1</v>
      </c>
      <c r="G191" s="53" t="s">
        <v>188</v>
      </c>
      <c r="H191" s="102">
        <v>41001</v>
      </c>
      <c r="I191" s="55">
        <f t="shared" si="30"/>
        <v>8</v>
      </c>
      <c r="J191" s="64">
        <v>2</v>
      </c>
      <c r="K191" s="64">
        <v>8</v>
      </c>
      <c r="L191" s="63" t="s">
        <v>216</v>
      </c>
      <c r="M191" s="65" t="s">
        <v>303</v>
      </c>
      <c r="N191" s="66" t="s">
        <v>302</v>
      </c>
      <c r="O191" s="66" t="s">
        <v>302</v>
      </c>
      <c r="P191" s="56">
        <v>123.22</v>
      </c>
      <c r="Q191" s="67">
        <v>10679</v>
      </c>
      <c r="R191" s="60">
        <v>0</v>
      </c>
      <c r="S191" s="60">
        <f t="shared" si="31"/>
        <v>10679</v>
      </c>
      <c r="T191" s="69">
        <v>737</v>
      </c>
      <c r="U191" s="63">
        <v>455</v>
      </c>
      <c r="V191" s="62">
        <f t="shared" si="32"/>
        <v>213.28889119999999</v>
      </c>
      <c r="W191" s="60">
        <f t="shared" si="40"/>
        <v>1868.8249999999998</v>
      </c>
      <c r="X191" s="60">
        <f t="shared" si="33"/>
        <v>320.37</v>
      </c>
      <c r="Y191" s="60">
        <f t="shared" si="34"/>
        <v>1014.505</v>
      </c>
      <c r="Z191" s="60">
        <f t="shared" si="35"/>
        <v>213.58</v>
      </c>
      <c r="AA191" s="62">
        <v>0</v>
      </c>
      <c r="AB191" s="62">
        <v>0</v>
      </c>
      <c r="AC191" s="62">
        <v>0</v>
      </c>
      <c r="AD191" s="60">
        <f t="shared" si="36"/>
        <v>15501.568891199999</v>
      </c>
      <c r="AE191" s="60">
        <f t="shared" si="37"/>
        <v>186018.82669439999</v>
      </c>
      <c r="AF191" s="60">
        <f t="shared" si="41"/>
        <v>17798.333333333332</v>
      </c>
      <c r="AG191" s="60">
        <f t="shared" si="38"/>
        <v>1779.8333333333333</v>
      </c>
      <c r="AH191" s="60">
        <f t="shared" si="42"/>
        <v>5339.5</v>
      </c>
      <c r="AI191" s="62">
        <f t="shared" si="43"/>
        <v>2135.7999999999997</v>
      </c>
      <c r="AJ191" s="62">
        <v>0</v>
      </c>
      <c r="AK191" s="62">
        <v>0</v>
      </c>
      <c r="AL191" s="60"/>
      <c r="AM191" s="60"/>
      <c r="AN191" s="60"/>
      <c r="AO191" s="62">
        <v>0</v>
      </c>
      <c r="AP191" s="11">
        <f t="shared" si="39"/>
        <v>213072.29336106667</v>
      </c>
    </row>
    <row r="192" spans="1:42" x14ac:dyDescent="0.2">
      <c r="A192" s="51">
        <f t="shared" si="44"/>
        <v>189</v>
      </c>
      <c r="B192" s="52">
        <v>11</v>
      </c>
      <c r="C192" s="52" t="s">
        <v>217</v>
      </c>
      <c r="D192" s="52">
        <v>251</v>
      </c>
      <c r="E192" s="52">
        <v>373</v>
      </c>
      <c r="F192" s="52">
        <v>2</v>
      </c>
      <c r="G192" s="53" t="s">
        <v>33</v>
      </c>
      <c r="H192" s="104"/>
      <c r="I192" s="55">
        <f t="shared" ref="I192:I235" si="45">IF(H192="",0,2020-YEAR(H192))</f>
        <v>0</v>
      </c>
      <c r="J192" s="64">
        <v>6</v>
      </c>
      <c r="K192" s="64">
        <v>12</v>
      </c>
      <c r="L192" s="63" t="s">
        <v>215</v>
      </c>
      <c r="M192" s="65" t="s">
        <v>301</v>
      </c>
      <c r="N192" s="66" t="s">
        <v>302</v>
      </c>
      <c r="O192" s="66" t="s">
        <v>302</v>
      </c>
      <c r="P192" s="56">
        <v>123.22</v>
      </c>
      <c r="Q192" s="67">
        <v>13056</v>
      </c>
      <c r="R192" s="60">
        <v>0</v>
      </c>
      <c r="S192" s="60">
        <f t="shared" ref="S192:S235" si="46">+Q192+R192</f>
        <v>13056</v>
      </c>
      <c r="T192" s="69">
        <v>1016</v>
      </c>
      <c r="U192" s="63">
        <v>684</v>
      </c>
      <c r="V192" s="62">
        <f t="shared" si="32"/>
        <v>0</v>
      </c>
      <c r="W192" s="60">
        <f t="shared" si="40"/>
        <v>2284.7999999999997</v>
      </c>
      <c r="X192" s="60">
        <f t="shared" ref="X192:X235" si="47">+S192*3%</f>
        <v>391.68</v>
      </c>
      <c r="Y192" s="60">
        <f t="shared" ref="Y192:Y235" si="48">S192*9.5%</f>
        <v>1240.32</v>
      </c>
      <c r="Z192" s="60">
        <f t="shared" ref="Z192:Z235" si="49">+S192*2%</f>
        <v>261.12</v>
      </c>
      <c r="AA192" s="62">
        <v>0</v>
      </c>
      <c r="AB192" s="62">
        <v>0</v>
      </c>
      <c r="AC192" s="62">
        <v>0</v>
      </c>
      <c r="AD192" s="60">
        <f t="shared" ref="AD192:AD235" si="50">SUM(S192:AC192)</f>
        <v>18933.919999999998</v>
      </c>
      <c r="AE192" s="60">
        <f t="shared" ref="AE192:AE235" si="51">+AD192*12</f>
        <v>227207.03999999998</v>
      </c>
      <c r="AF192" s="60">
        <f t="shared" si="41"/>
        <v>21760</v>
      </c>
      <c r="AG192" s="60">
        <f t="shared" ref="AG192:AG235" si="52">+Q192/30*20*0.25</f>
        <v>2176</v>
      </c>
      <c r="AH192" s="60">
        <f t="shared" si="42"/>
        <v>6528</v>
      </c>
      <c r="AI192" s="62">
        <f t="shared" si="43"/>
        <v>2611.1999999999998</v>
      </c>
      <c r="AJ192" s="62">
        <v>0</v>
      </c>
      <c r="AK192" s="62">
        <v>0</v>
      </c>
      <c r="AL192" s="60"/>
      <c r="AM192" s="60"/>
      <c r="AN192" s="60"/>
      <c r="AO192" s="62">
        <v>0</v>
      </c>
      <c r="AP192" s="11">
        <f t="shared" ref="AP192:AP222" si="53">+AE192+AF192+AG192+AH192+AI192+AJ192+AK192+AO192</f>
        <v>260282.23999999999</v>
      </c>
    </row>
    <row r="193" spans="1:42" x14ac:dyDescent="0.2">
      <c r="A193" s="51">
        <f t="shared" si="44"/>
        <v>190</v>
      </c>
      <c r="B193" s="52">
        <v>11</v>
      </c>
      <c r="C193" s="52" t="s">
        <v>217</v>
      </c>
      <c r="D193" s="52">
        <v>251</v>
      </c>
      <c r="E193" s="52">
        <v>373</v>
      </c>
      <c r="F193" s="52">
        <v>2</v>
      </c>
      <c r="G193" s="53" t="s">
        <v>33</v>
      </c>
      <c r="H193" s="104"/>
      <c r="I193" s="55">
        <f t="shared" si="45"/>
        <v>0</v>
      </c>
      <c r="J193" s="64">
        <v>6</v>
      </c>
      <c r="K193" s="64">
        <v>12</v>
      </c>
      <c r="L193" s="63" t="s">
        <v>215</v>
      </c>
      <c r="M193" s="65" t="s">
        <v>301</v>
      </c>
      <c r="N193" s="66" t="s">
        <v>302</v>
      </c>
      <c r="O193" s="66" t="s">
        <v>302</v>
      </c>
      <c r="P193" s="56">
        <v>123.22</v>
      </c>
      <c r="Q193" s="67">
        <v>13056</v>
      </c>
      <c r="R193" s="60">
        <v>0</v>
      </c>
      <c r="S193" s="60">
        <f t="shared" si="46"/>
        <v>13056</v>
      </c>
      <c r="T193" s="69">
        <v>1016</v>
      </c>
      <c r="U193" s="63">
        <v>684</v>
      </c>
      <c r="V193" s="62">
        <f t="shared" ref="V193:V234" si="54">IF(I193&gt;=5,(21.637%*I193)*P193,0)</f>
        <v>0</v>
      </c>
      <c r="W193" s="60">
        <f t="shared" si="40"/>
        <v>2284.7999999999997</v>
      </c>
      <c r="X193" s="60">
        <f t="shared" si="47"/>
        <v>391.68</v>
      </c>
      <c r="Y193" s="60">
        <f t="shared" si="48"/>
        <v>1240.32</v>
      </c>
      <c r="Z193" s="60">
        <f t="shared" si="49"/>
        <v>261.12</v>
      </c>
      <c r="AA193" s="62">
        <v>0</v>
      </c>
      <c r="AB193" s="62">
        <v>0</v>
      </c>
      <c r="AC193" s="62">
        <v>0</v>
      </c>
      <c r="AD193" s="60">
        <f t="shared" si="50"/>
        <v>18933.919999999998</v>
      </c>
      <c r="AE193" s="60">
        <f t="shared" si="51"/>
        <v>227207.03999999998</v>
      </c>
      <c r="AF193" s="60">
        <f t="shared" si="41"/>
        <v>21760</v>
      </c>
      <c r="AG193" s="60">
        <f t="shared" si="52"/>
        <v>2176</v>
      </c>
      <c r="AH193" s="60">
        <f t="shared" si="42"/>
        <v>6528</v>
      </c>
      <c r="AI193" s="62">
        <f t="shared" si="43"/>
        <v>2611.1999999999998</v>
      </c>
      <c r="AJ193" s="62">
        <v>0</v>
      </c>
      <c r="AK193" s="62">
        <v>0</v>
      </c>
      <c r="AL193" s="60"/>
      <c r="AM193" s="60"/>
      <c r="AN193" s="60"/>
      <c r="AO193" s="62">
        <v>0</v>
      </c>
      <c r="AP193" s="11">
        <f t="shared" si="53"/>
        <v>260282.23999999999</v>
      </c>
    </row>
    <row r="194" spans="1:42" x14ac:dyDescent="0.2">
      <c r="A194" s="51">
        <f t="shared" si="44"/>
        <v>191</v>
      </c>
      <c r="B194" s="52">
        <v>11</v>
      </c>
      <c r="C194" s="52" t="s">
        <v>217</v>
      </c>
      <c r="D194" s="52">
        <v>251</v>
      </c>
      <c r="E194" s="52">
        <v>373</v>
      </c>
      <c r="F194" s="52">
        <v>2</v>
      </c>
      <c r="G194" s="53" t="s">
        <v>33</v>
      </c>
      <c r="H194" s="104"/>
      <c r="I194" s="55">
        <f t="shared" si="45"/>
        <v>0</v>
      </c>
      <c r="J194" s="64">
        <v>6</v>
      </c>
      <c r="K194" s="64">
        <v>12</v>
      </c>
      <c r="L194" s="63" t="s">
        <v>215</v>
      </c>
      <c r="M194" s="65" t="s">
        <v>301</v>
      </c>
      <c r="N194" s="66" t="s">
        <v>302</v>
      </c>
      <c r="O194" s="66" t="s">
        <v>302</v>
      </c>
      <c r="P194" s="56">
        <v>123.22</v>
      </c>
      <c r="Q194" s="67">
        <v>13056</v>
      </c>
      <c r="R194" s="60">
        <v>0</v>
      </c>
      <c r="S194" s="60">
        <f t="shared" si="46"/>
        <v>13056</v>
      </c>
      <c r="T194" s="69">
        <v>1016</v>
      </c>
      <c r="U194" s="63">
        <v>684</v>
      </c>
      <c r="V194" s="62">
        <f t="shared" si="54"/>
        <v>0</v>
      </c>
      <c r="W194" s="60">
        <f t="shared" si="40"/>
        <v>2284.7999999999997</v>
      </c>
      <c r="X194" s="60">
        <f t="shared" si="47"/>
        <v>391.68</v>
      </c>
      <c r="Y194" s="60">
        <f t="shared" si="48"/>
        <v>1240.32</v>
      </c>
      <c r="Z194" s="60">
        <f t="shared" si="49"/>
        <v>261.12</v>
      </c>
      <c r="AA194" s="62">
        <v>0</v>
      </c>
      <c r="AB194" s="62">
        <v>0</v>
      </c>
      <c r="AC194" s="62">
        <v>0</v>
      </c>
      <c r="AD194" s="60">
        <f t="shared" si="50"/>
        <v>18933.919999999998</v>
      </c>
      <c r="AE194" s="60">
        <f t="shared" si="51"/>
        <v>227207.03999999998</v>
      </c>
      <c r="AF194" s="60">
        <f t="shared" si="41"/>
        <v>21760</v>
      </c>
      <c r="AG194" s="60">
        <f t="shared" si="52"/>
        <v>2176</v>
      </c>
      <c r="AH194" s="60">
        <f t="shared" si="42"/>
        <v>6528</v>
      </c>
      <c r="AI194" s="62">
        <f t="shared" si="43"/>
        <v>2611.1999999999998</v>
      </c>
      <c r="AJ194" s="62">
        <v>0</v>
      </c>
      <c r="AK194" s="62">
        <v>0</v>
      </c>
      <c r="AL194" s="60"/>
      <c r="AM194" s="60"/>
      <c r="AN194" s="60"/>
      <c r="AO194" s="62">
        <v>0</v>
      </c>
      <c r="AP194" s="11">
        <f t="shared" si="53"/>
        <v>260282.23999999999</v>
      </c>
    </row>
    <row r="195" spans="1:42" x14ac:dyDescent="0.2">
      <c r="A195" s="51">
        <f t="shared" si="44"/>
        <v>192</v>
      </c>
      <c r="B195" s="52">
        <v>11</v>
      </c>
      <c r="C195" s="52" t="s">
        <v>217</v>
      </c>
      <c r="D195" s="52">
        <v>251</v>
      </c>
      <c r="E195" s="52">
        <v>373</v>
      </c>
      <c r="F195" s="52">
        <v>2</v>
      </c>
      <c r="G195" s="73" t="s">
        <v>189</v>
      </c>
      <c r="H195" s="104">
        <v>41415</v>
      </c>
      <c r="I195" s="55">
        <f t="shared" si="45"/>
        <v>7</v>
      </c>
      <c r="J195" s="64">
        <v>13</v>
      </c>
      <c r="K195" s="64" t="s">
        <v>308</v>
      </c>
      <c r="L195" s="63" t="s">
        <v>215</v>
      </c>
      <c r="M195" s="65" t="s">
        <v>304</v>
      </c>
      <c r="N195" s="66" t="s">
        <v>295</v>
      </c>
      <c r="O195" s="66" t="s">
        <v>295</v>
      </c>
      <c r="P195" s="56">
        <v>123.22</v>
      </c>
      <c r="Q195" s="67">
        <v>16246</v>
      </c>
      <c r="R195" s="60">
        <v>0</v>
      </c>
      <c r="S195" s="60">
        <f t="shared" si="46"/>
        <v>16246</v>
      </c>
      <c r="T195" s="69">
        <v>1128</v>
      </c>
      <c r="U195" s="63">
        <v>703</v>
      </c>
      <c r="V195" s="62">
        <f t="shared" si="54"/>
        <v>186.62777980000001</v>
      </c>
      <c r="W195" s="60">
        <f t="shared" si="40"/>
        <v>2843.0499999999997</v>
      </c>
      <c r="X195" s="60">
        <f t="shared" si="47"/>
        <v>487.38</v>
      </c>
      <c r="Y195" s="60">
        <f t="shared" si="48"/>
        <v>1543.3700000000001</v>
      </c>
      <c r="Z195" s="60">
        <f t="shared" si="49"/>
        <v>324.92</v>
      </c>
      <c r="AA195" s="62">
        <v>0</v>
      </c>
      <c r="AB195" s="62">
        <v>0</v>
      </c>
      <c r="AC195" s="62">
        <v>0</v>
      </c>
      <c r="AD195" s="60">
        <f t="shared" si="50"/>
        <v>23462.347779799999</v>
      </c>
      <c r="AE195" s="60">
        <f t="shared" si="51"/>
        <v>281548.1733576</v>
      </c>
      <c r="AF195" s="60">
        <f t="shared" si="41"/>
        <v>27076.666666666664</v>
      </c>
      <c r="AG195" s="60">
        <f t="shared" si="52"/>
        <v>2707.6666666666665</v>
      </c>
      <c r="AH195" s="60">
        <f t="shared" si="42"/>
        <v>8123</v>
      </c>
      <c r="AI195" s="62">
        <f t="shared" si="43"/>
        <v>3249.2</v>
      </c>
      <c r="AJ195" s="62">
        <v>0</v>
      </c>
      <c r="AK195" s="62">
        <v>0</v>
      </c>
      <c r="AL195" s="60"/>
      <c r="AM195" s="60"/>
      <c r="AN195" s="60"/>
      <c r="AO195" s="62">
        <v>0</v>
      </c>
      <c r="AP195" s="11">
        <f t="shared" si="53"/>
        <v>322704.70669093338</v>
      </c>
    </row>
    <row r="196" spans="1:42" x14ac:dyDescent="0.2">
      <c r="A196" s="51">
        <f t="shared" si="44"/>
        <v>193</v>
      </c>
      <c r="B196" s="52">
        <v>11</v>
      </c>
      <c r="C196" s="52" t="s">
        <v>217</v>
      </c>
      <c r="D196" s="52">
        <v>251</v>
      </c>
      <c r="E196" s="52">
        <v>373</v>
      </c>
      <c r="F196" s="52">
        <v>2</v>
      </c>
      <c r="G196" s="70" t="s">
        <v>190</v>
      </c>
      <c r="H196" s="104">
        <v>43070</v>
      </c>
      <c r="I196" s="55">
        <f t="shared" si="45"/>
        <v>3</v>
      </c>
      <c r="J196" s="64">
        <v>13</v>
      </c>
      <c r="K196" s="64">
        <v>8</v>
      </c>
      <c r="L196" s="63" t="s">
        <v>215</v>
      </c>
      <c r="M196" s="65" t="s">
        <v>305</v>
      </c>
      <c r="N196" s="66" t="s">
        <v>295</v>
      </c>
      <c r="O196" s="66" t="s">
        <v>295</v>
      </c>
      <c r="P196" s="56">
        <v>123.22</v>
      </c>
      <c r="Q196" s="67">
        <v>16246</v>
      </c>
      <c r="R196" s="60">
        <v>0</v>
      </c>
      <c r="S196" s="60">
        <f t="shared" si="46"/>
        <v>16246</v>
      </c>
      <c r="T196" s="69">
        <v>1128</v>
      </c>
      <c r="U196" s="63">
        <v>703</v>
      </c>
      <c r="V196" s="62">
        <f t="shared" si="54"/>
        <v>0</v>
      </c>
      <c r="W196" s="60">
        <f t="shared" ref="W196:W222" si="55">+S196*17.5%</f>
        <v>2843.0499999999997</v>
      </c>
      <c r="X196" s="60">
        <f t="shared" si="47"/>
        <v>487.38</v>
      </c>
      <c r="Y196" s="60">
        <f t="shared" si="48"/>
        <v>1543.3700000000001</v>
      </c>
      <c r="Z196" s="60">
        <f t="shared" si="49"/>
        <v>324.92</v>
      </c>
      <c r="AA196" s="62">
        <v>0</v>
      </c>
      <c r="AB196" s="62">
        <v>0</v>
      </c>
      <c r="AC196" s="62">
        <v>0</v>
      </c>
      <c r="AD196" s="60">
        <f t="shared" si="50"/>
        <v>23275.719999999998</v>
      </c>
      <c r="AE196" s="60">
        <f t="shared" si="51"/>
        <v>279308.63999999996</v>
      </c>
      <c r="AF196" s="60">
        <f t="shared" ref="AF196:AF222" si="56">+Q196/30*(50)</f>
        <v>27076.666666666664</v>
      </c>
      <c r="AG196" s="60">
        <f t="shared" si="52"/>
        <v>2707.6666666666665</v>
      </c>
      <c r="AH196" s="60">
        <f t="shared" ref="AH196:AH222" si="57">S196/2</f>
        <v>8123</v>
      </c>
      <c r="AI196" s="62">
        <f t="shared" ref="AI196:AI222" si="58">+Q196/30*6</f>
        <v>3249.2</v>
      </c>
      <c r="AJ196" s="62">
        <v>0</v>
      </c>
      <c r="AK196" s="62">
        <v>0</v>
      </c>
      <c r="AL196" s="60"/>
      <c r="AM196" s="60"/>
      <c r="AN196" s="60"/>
      <c r="AO196" s="62">
        <v>0</v>
      </c>
      <c r="AP196" s="11">
        <f t="shared" si="53"/>
        <v>320465.17333333334</v>
      </c>
    </row>
    <row r="197" spans="1:42" x14ac:dyDescent="0.2">
      <c r="A197" s="51">
        <f t="shared" si="44"/>
        <v>194</v>
      </c>
      <c r="B197" s="52">
        <v>11</v>
      </c>
      <c r="C197" s="52" t="s">
        <v>217</v>
      </c>
      <c r="D197" s="52">
        <v>251</v>
      </c>
      <c r="E197" s="52">
        <v>373</v>
      </c>
      <c r="F197" s="52">
        <v>2</v>
      </c>
      <c r="G197" s="53" t="s">
        <v>191</v>
      </c>
      <c r="H197" s="104">
        <v>42319</v>
      </c>
      <c r="I197" s="55">
        <f t="shared" si="45"/>
        <v>5</v>
      </c>
      <c r="J197" s="64">
        <v>13</v>
      </c>
      <c r="K197" s="64">
        <v>8</v>
      </c>
      <c r="L197" s="63" t="s">
        <v>215</v>
      </c>
      <c r="M197" s="65" t="s">
        <v>305</v>
      </c>
      <c r="N197" s="66" t="s">
        <v>295</v>
      </c>
      <c r="O197" s="66" t="s">
        <v>295</v>
      </c>
      <c r="P197" s="56">
        <v>123.22</v>
      </c>
      <c r="Q197" s="67">
        <v>16246</v>
      </c>
      <c r="R197" s="60">
        <v>0</v>
      </c>
      <c r="S197" s="60">
        <f t="shared" si="46"/>
        <v>16246</v>
      </c>
      <c r="T197" s="69">
        <v>1128</v>
      </c>
      <c r="U197" s="63">
        <v>703</v>
      </c>
      <c r="V197" s="62">
        <f t="shared" si="54"/>
        <v>133.30555699999999</v>
      </c>
      <c r="W197" s="60">
        <f t="shared" si="55"/>
        <v>2843.0499999999997</v>
      </c>
      <c r="X197" s="60">
        <f t="shared" si="47"/>
        <v>487.38</v>
      </c>
      <c r="Y197" s="60">
        <f t="shared" si="48"/>
        <v>1543.3700000000001</v>
      </c>
      <c r="Z197" s="60">
        <f t="shared" si="49"/>
        <v>324.92</v>
      </c>
      <c r="AA197" s="62">
        <v>0</v>
      </c>
      <c r="AB197" s="62">
        <v>0</v>
      </c>
      <c r="AC197" s="62">
        <v>0</v>
      </c>
      <c r="AD197" s="60">
        <f t="shared" si="50"/>
        <v>23409.025556999997</v>
      </c>
      <c r="AE197" s="60">
        <f t="shared" si="51"/>
        <v>280908.30668399995</v>
      </c>
      <c r="AF197" s="60">
        <f t="shared" si="56"/>
        <v>27076.666666666664</v>
      </c>
      <c r="AG197" s="60">
        <f t="shared" si="52"/>
        <v>2707.6666666666665</v>
      </c>
      <c r="AH197" s="60">
        <f t="shared" si="57"/>
        <v>8123</v>
      </c>
      <c r="AI197" s="62">
        <f t="shared" si="58"/>
        <v>3249.2</v>
      </c>
      <c r="AJ197" s="62">
        <v>0</v>
      </c>
      <c r="AK197" s="62">
        <v>0</v>
      </c>
      <c r="AL197" s="60"/>
      <c r="AM197" s="60"/>
      <c r="AN197" s="60"/>
      <c r="AO197" s="62">
        <v>0</v>
      </c>
      <c r="AP197" s="11">
        <f t="shared" si="53"/>
        <v>322064.84001733334</v>
      </c>
    </row>
    <row r="198" spans="1:42" x14ac:dyDescent="0.2">
      <c r="A198" s="51">
        <f t="shared" ref="A198:A235" si="59">+A197+1</f>
        <v>195</v>
      </c>
      <c r="B198" s="52">
        <v>11</v>
      </c>
      <c r="C198" s="52" t="s">
        <v>217</v>
      </c>
      <c r="D198" s="52">
        <v>251</v>
      </c>
      <c r="E198" s="52">
        <v>373</v>
      </c>
      <c r="F198" s="52">
        <v>2</v>
      </c>
      <c r="G198" s="53" t="s">
        <v>192</v>
      </c>
      <c r="H198" s="104">
        <v>36770</v>
      </c>
      <c r="I198" s="55">
        <f t="shared" si="45"/>
        <v>20</v>
      </c>
      <c r="J198" s="64">
        <v>6</v>
      </c>
      <c r="K198" s="64">
        <v>12</v>
      </c>
      <c r="L198" s="63" t="s">
        <v>216</v>
      </c>
      <c r="M198" s="65" t="s">
        <v>301</v>
      </c>
      <c r="N198" s="66" t="s">
        <v>306</v>
      </c>
      <c r="O198" s="66" t="s">
        <v>306</v>
      </c>
      <c r="P198" s="56">
        <v>123.22</v>
      </c>
      <c r="Q198" s="67">
        <v>13056</v>
      </c>
      <c r="R198" s="60">
        <v>0</v>
      </c>
      <c r="S198" s="60">
        <f t="shared" si="46"/>
        <v>13056</v>
      </c>
      <c r="T198" s="69">
        <v>1016</v>
      </c>
      <c r="U198" s="63">
        <v>684</v>
      </c>
      <c r="V198" s="62">
        <f t="shared" si="54"/>
        <v>533.22222799999997</v>
      </c>
      <c r="W198" s="60">
        <f t="shared" si="55"/>
        <v>2284.7999999999997</v>
      </c>
      <c r="X198" s="60">
        <f t="shared" si="47"/>
        <v>391.68</v>
      </c>
      <c r="Y198" s="60">
        <f t="shared" si="48"/>
        <v>1240.32</v>
      </c>
      <c r="Z198" s="60">
        <f t="shared" si="49"/>
        <v>261.12</v>
      </c>
      <c r="AA198" s="62">
        <v>0</v>
      </c>
      <c r="AB198" s="62">
        <v>0</v>
      </c>
      <c r="AC198" s="62">
        <v>0</v>
      </c>
      <c r="AD198" s="60">
        <f t="shared" si="50"/>
        <v>19467.142228000001</v>
      </c>
      <c r="AE198" s="60">
        <f t="shared" si="51"/>
        <v>233605.70673600002</v>
      </c>
      <c r="AF198" s="60">
        <f t="shared" si="56"/>
        <v>21760</v>
      </c>
      <c r="AG198" s="60">
        <f t="shared" si="52"/>
        <v>2176</v>
      </c>
      <c r="AH198" s="60">
        <f t="shared" si="57"/>
        <v>6528</v>
      </c>
      <c r="AI198" s="62">
        <f t="shared" si="58"/>
        <v>2611.1999999999998</v>
      </c>
      <c r="AJ198" s="62">
        <v>0</v>
      </c>
      <c r="AK198" s="62">
        <v>0</v>
      </c>
      <c r="AL198" s="60"/>
      <c r="AM198" s="60"/>
      <c r="AN198" s="60"/>
      <c r="AO198" s="62">
        <v>0</v>
      </c>
      <c r="AP198" s="11">
        <f t="shared" si="53"/>
        <v>266680.90673600003</v>
      </c>
    </row>
    <row r="199" spans="1:42" x14ac:dyDescent="0.2">
      <c r="A199" s="51">
        <f t="shared" si="59"/>
        <v>196</v>
      </c>
      <c r="B199" s="52">
        <v>11</v>
      </c>
      <c r="C199" s="52" t="s">
        <v>217</v>
      </c>
      <c r="D199" s="52">
        <v>251</v>
      </c>
      <c r="E199" s="52">
        <v>373</v>
      </c>
      <c r="F199" s="52">
        <v>2</v>
      </c>
      <c r="G199" s="53" t="s">
        <v>193</v>
      </c>
      <c r="H199" s="104">
        <v>38597</v>
      </c>
      <c r="I199" s="55">
        <f t="shared" si="45"/>
        <v>15</v>
      </c>
      <c r="J199" s="64">
        <v>6</v>
      </c>
      <c r="K199" s="64">
        <v>12</v>
      </c>
      <c r="L199" s="63" t="s">
        <v>216</v>
      </c>
      <c r="M199" s="65" t="s">
        <v>301</v>
      </c>
      <c r="N199" s="66" t="s">
        <v>306</v>
      </c>
      <c r="O199" s="66" t="s">
        <v>306</v>
      </c>
      <c r="P199" s="56">
        <v>123.22</v>
      </c>
      <c r="Q199" s="67">
        <v>13056</v>
      </c>
      <c r="R199" s="60">
        <v>0</v>
      </c>
      <c r="S199" s="60">
        <f t="shared" si="46"/>
        <v>13056</v>
      </c>
      <c r="T199" s="69">
        <v>1016</v>
      </c>
      <c r="U199" s="63">
        <v>684</v>
      </c>
      <c r="V199" s="62">
        <f t="shared" si="54"/>
        <v>399.91667100000001</v>
      </c>
      <c r="W199" s="60">
        <f t="shared" si="55"/>
        <v>2284.7999999999997</v>
      </c>
      <c r="X199" s="60">
        <f t="shared" si="47"/>
        <v>391.68</v>
      </c>
      <c r="Y199" s="60">
        <f t="shared" si="48"/>
        <v>1240.32</v>
      </c>
      <c r="Z199" s="60">
        <f t="shared" si="49"/>
        <v>261.12</v>
      </c>
      <c r="AA199" s="62">
        <v>0</v>
      </c>
      <c r="AB199" s="62">
        <v>0</v>
      </c>
      <c r="AC199" s="62">
        <v>0</v>
      </c>
      <c r="AD199" s="60">
        <f t="shared" si="50"/>
        <v>19333.836671000001</v>
      </c>
      <c r="AE199" s="60">
        <f t="shared" si="51"/>
        <v>232006.04005200003</v>
      </c>
      <c r="AF199" s="60">
        <f t="shared" si="56"/>
        <v>21760</v>
      </c>
      <c r="AG199" s="60">
        <f t="shared" si="52"/>
        <v>2176</v>
      </c>
      <c r="AH199" s="60">
        <f t="shared" si="57"/>
        <v>6528</v>
      </c>
      <c r="AI199" s="62">
        <f t="shared" si="58"/>
        <v>2611.1999999999998</v>
      </c>
      <c r="AJ199" s="62">
        <v>0</v>
      </c>
      <c r="AK199" s="62">
        <v>0</v>
      </c>
      <c r="AL199" s="60"/>
      <c r="AM199" s="60"/>
      <c r="AN199" s="60"/>
      <c r="AO199" s="62">
        <v>0</v>
      </c>
      <c r="AP199" s="11">
        <f t="shared" si="53"/>
        <v>265081.24005200004</v>
      </c>
    </row>
    <row r="200" spans="1:42" x14ac:dyDescent="0.2">
      <c r="A200" s="51">
        <f t="shared" si="59"/>
        <v>197</v>
      </c>
      <c r="B200" s="52">
        <v>11</v>
      </c>
      <c r="C200" s="52" t="s">
        <v>217</v>
      </c>
      <c r="D200" s="52">
        <v>251</v>
      </c>
      <c r="E200" s="52">
        <v>373</v>
      </c>
      <c r="F200" s="52">
        <v>2</v>
      </c>
      <c r="G200" s="53" t="s">
        <v>194</v>
      </c>
      <c r="H200" s="104">
        <v>40778</v>
      </c>
      <c r="I200" s="55">
        <f t="shared" si="45"/>
        <v>9</v>
      </c>
      <c r="J200" s="64">
        <v>6</v>
      </c>
      <c r="K200" s="64">
        <v>12</v>
      </c>
      <c r="L200" s="63" t="s">
        <v>216</v>
      </c>
      <c r="M200" s="65" t="s">
        <v>301</v>
      </c>
      <c r="N200" s="66" t="s">
        <v>306</v>
      </c>
      <c r="O200" s="66" t="s">
        <v>306</v>
      </c>
      <c r="P200" s="56">
        <v>123.22</v>
      </c>
      <c r="Q200" s="67">
        <v>13056</v>
      </c>
      <c r="R200" s="60">
        <v>0</v>
      </c>
      <c r="S200" s="60">
        <f t="shared" si="46"/>
        <v>13056</v>
      </c>
      <c r="T200" s="69">
        <v>1016</v>
      </c>
      <c r="U200" s="63">
        <v>684</v>
      </c>
      <c r="V200" s="62">
        <f t="shared" si="54"/>
        <v>239.9500026</v>
      </c>
      <c r="W200" s="60">
        <f t="shared" si="55"/>
        <v>2284.7999999999997</v>
      </c>
      <c r="X200" s="60">
        <f t="shared" si="47"/>
        <v>391.68</v>
      </c>
      <c r="Y200" s="60">
        <f t="shared" si="48"/>
        <v>1240.32</v>
      </c>
      <c r="Z200" s="60">
        <f t="shared" si="49"/>
        <v>261.12</v>
      </c>
      <c r="AA200" s="62">
        <v>0</v>
      </c>
      <c r="AB200" s="62">
        <v>0</v>
      </c>
      <c r="AC200" s="62">
        <v>0</v>
      </c>
      <c r="AD200" s="60">
        <f t="shared" si="50"/>
        <v>19173.870002600001</v>
      </c>
      <c r="AE200" s="60">
        <f t="shared" si="51"/>
        <v>230086.44003120001</v>
      </c>
      <c r="AF200" s="60">
        <f t="shared" si="56"/>
        <v>21760</v>
      </c>
      <c r="AG200" s="60">
        <f t="shared" si="52"/>
        <v>2176</v>
      </c>
      <c r="AH200" s="60">
        <f t="shared" si="57"/>
        <v>6528</v>
      </c>
      <c r="AI200" s="62">
        <f t="shared" si="58"/>
        <v>2611.1999999999998</v>
      </c>
      <c r="AJ200" s="62">
        <v>0</v>
      </c>
      <c r="AK200" s="62">
        <v>0</v>
      </c>
      <c r="AL200" s="60"/>
      <c r="AM200" s="60"/>
      <c r="AN200" s="60"/>
      <c r="AO200" s="62">
        <v>0</v>
      </c>
      <c r="AP200" s="11">
        <f t="shared" si="53"/>
        <v>263161.64003120002</v>
      </c>
    </row>
    <row r="201" spans="1:42" x14ac:dyDescent="0.2">
      <c r="A201" s="51">
        <f t="shared" si="59"/>
        <v>198</v>
      </c>
      <c r="B201" s="52">
        <v>11</v>
      </c>
      <c r="C201" s="52" t="s">
        <v>217</v>
      </c>
      <c r="D201" s="52">
        <v>251</v>
      </c>
      <c r="E201" s="52">
        <v>373</v>
      </c>
      <c r="F201" s="52">
        <v>2</v>
      </c>
      <c r="G201" s="70" t="s">
        <v>195</v>
      </c>
      <c r="H201" s="104">
        <v>41130</v>
      </c>
      <c r="I201" s="55">
        <f t="shared" si="45"/>
        <v>8</v>
      </c>
      <c r="J201" s="64">
        <v>6</v>
      </c>
      <c r="K201" s="64">
        <v>12</v>
      </c>
      <c r="L201" s="63" t="s">
        <v>216</v>
      </c>
      <c r="M201" s="65" t="s">
        <v>301</v>
      </c>
      <c r="N201" s="66" t="s">
        <v>306</v>
      </c>
      <c r="O201" s="66" t="s">
        <v>306</v>
      </c>
      <c r="P201" s="56">
        <v>123.22</v>
      </c>
      <c r="Q201" s="67">
        <v>13056</v>
      </c>
      <c r="R201" s="60">
        <v>0</v>
      </c>
      <c r="S201" s="60">
        <f t="shared" si="46"/>
        <v>13056</v>
      </c>
      <c r="T201" s="69">
        <v>1016</v>
      </c>
      <c r="U201" s="63">
        <v>684</v>
      </c>
      <c r="V201" s="62">
        <f t="shared" si="54"/>
        <v>213.28889119999999</v>
      </c>
      <c r="W201" s="60">
        <f t="shared" si="55"/>
        <v>2284.7999999999997</v>
      </c>
      <c r="X201" s="60">
        <f t="shared" si="47"/>
        <v>391.68</v>
      </c>
      <c r="Y201" s="60">
        <f t="shared" si="48"/>
        <v>1240.32</v>
      </c>
      <c r="Z201" s="60">
        <f t="shared" si="49"/>
        <v>261.12</v>
      </c>
      <c r="AA201" s="62">
        <v>0</v>
      </c>
      <c r="AB201" s="62">
        <v>0</v>
      </c>
      <c r="AC201" s="62">
        <v>0</v>
      </c>
      <c r="AD201" s="60">
        <f t="shared" si="50"/>
        <v>19147.2088912</v>
      </c>
      <c r="AE201" s="60">
        <f t="shared" si="51"/>
        <v>229766.50669439998</v>
      </c>
      <c r="AF201" s="60">
        <f t="shared" si="56"/>
        <v>21760</v>
      </c>
      <c r="AG201" s="60">
        <f t="shared" si="52"/>
        <v>2176</v>
      </c>
      <c r="AH201" s="60">
        <f t="shared" si="57"/>
        <v>6528</v>
      </c>
      <c r="AI201" s="62">
        <f t="shared" si="58"/>
        <v>2611.1999999999998</v>
      </c>
      <c r="AJ201" s="62">
        <v>0</v>
      </c>
      <c r="AK201" s="62">
        <v>0</v>
      </c>
      <c r="AL201" s="60"/>
      <c r="AM201" s="60"/>
      <c r="AN201" s="60"/>
      <c r="AO201" s="62">
        <v>0</v>
      </c>
      <c r="AP201" s="11">
        <f t="shared" si="53"/>
        <v>262841.7066944</v>
      </c>
    </row>
    <row r="202" spans="1:42" x14ac:dyDescent="0.2">
      <c r="A202" s="51">
        <f t="shared" si="59"/>
        <v>199</v>
      </c>
      <c r="B202" s="52">
        <v>11</v>
      </c>
      <c r="C202" s="52" t="s">
        <v>217</v>
      </c>
      <c r="D202" s="52">
        <v>251</v>
      </c>
      <c r="E202" s="52">
        <v>373</v>
      </c>
      <c r="F202" s="52">
        <v>2</v>
      </c>
      <c r="G202" s="70" t="s">
        <v>196</v>
      </c>
      <c r="H202" s="104">
        <v>41365</v>
      </c>
      <c r="I202" s="55">
        <f t="shared" si="45"/>
        <v>7</v>
      </c>
      <c r="J202" s="64">
        <v>6</v>
      </c>
      <c r="K202" s="64">
        <v>12</v>
      </c>
      <c r="L202" s="63" t="s">
        <v>216</v>
      </c>
      <c r="M202" s="65" t="s">
        <v>301</v>
      </c>
      <c r="N202" s="66" t="s">
        <v>306</v>
      </c>
      <c r="O202" s="66" t="s">
        <v>306</v>
      </c>
      <c r="P202" s="56">
        <v>123.22</v>
      </c>
      <c r="Q202" s="67">
        <v>13056</v>
      </c>
      <c r="R202" s="60">
        <v>0</v>
      </c>
      <c r="S202" s="60">
        <f t="shared" si="46"/>
        <v>13056</v>
      </c>
      <c r="T202" s="69">
        <v>1016</v>
      </c>
      <c r="U202" s="63">
        <v>684</v>
      </c>
      <c r="V202" s="62">
        <f t="shared" si="54"/>
        <v>186.62777980000001</v>
      </c>
      <c r="W202" s="60">
        <f t="shared" si="55"/>
        <v>2284.7999999999997</v>
      </c>
      <c r="X202" s="60">
        <f t="shared" si="47"/>
        <v>391.68</v>
      </c>
      <c r="Y202" s="60">
        <f t="shared" si="48"/>
        <v>1240.32</v>
      </c>
      <c r="Z202" s="60">
        <f t="shared" si="49"/>
        <v>261.12</v>
      </c>
      <c r="AA202" s="62">
        <v>0</v>
      </c>
      <c r="AB202" s="62">
        <v>0</v>
      </c>
      <c r="AC202" s="62">
        <v>0</v>
      </c>
      <c r="AD202" s="60">
        <f t="shared" si="50"/>
        <v>19120.547779799999</v>
      </c>
      <c r="AE202" s="60">
        <f t="shared" si="51"/>
        <v>229446.57335759999</v>
      </c>
      <c r="AF202" s="60">
        <f t="shared" si="56"/>
        <v>21760</v>
      </c>
      <c r="AG202" s="60">
        <f t="shared" si="52"/>
        <v>2176</v>
      </c>
      <c r="AH202" s="60">
        <f t="shared" si="57"/>
        <v>6528</v>
      </c>
      <c r="AI202" s="62">
        <f t="shared" si="58"/>
        <v>2611.1999999999998</v>
      </c>
      <c r="AJ202" s="62">
        <v>0</v>
      </c>
      <c r="AK202" s="62">
        <v>0</v>
      </c>
      <c r="AL202" s="60"/>
      <c r="AM202" s="60"/>
      <c r="AN202" s="60"/>
      <c r="AO202" s="62">
        <v>0</v>
      </c>
      <c r="AP202" s="11">
        <f t="shared" si="53"/>
        <v>262521.77335759997</v>
      </c>
    </row>
    <row r="203" spans="1:42" x14ac:dyDescent="0.2">
      <c r="A203" s="51">
        <f t="shared" si="59"/>
        <v>200</v>
      </c>
      <c r="B203" s="52">
        <v>11</v>
      </c>
      <c r="C203" s="52" t="s">
        <v>217</v>
      </c>
      <c r="D203" s="52">
        <v>251</v>
      </c>
      <c r="E203" s="52">
        <v>373</v>
      </c>
      <c r="F203" s="52">
        <v>2</v>
      </c>
      <c r="G203" s="70" t="s">
        <v>197</v>
      </c>
      <c r="H203" s="104">
        <v>41899</v>
      </c>
      <c r="I203" s="55">
        <f t="shared" si="45"/>
        <v>6</v>
      </c>
      <c r="J203" s="64">
        <v>6</v>
      </c>
      <c r="K203" s="64">
        <v>12</v>
      </c>
      <c r="L203" s="63" t="s">
        <v>216</v>
      </c>
      <c r="M203" s="65" t="s">
        <v>301</v>
      </c>
      <c r="N203" s="66" t="s">
        <v>306</v>
      </c>
      <c r="O203" s="66" t="s">
        <v>306</v>
      </c>
      <c r="P203" s="56">
        <v>123.22</v>
      </c>
      <c r="Q203" s="67">
        <v>13056</v>
      </c>
      <c r="R203" s="60">
        <v>0</v>
      </c>
      <c r="S203" s="60">
        <f t="shared" si="46"/>
        <v>13056</v>
      </c>
      <c r="T203" s="69">
        <v>1016</v>
      </c>
      <c r="U203" s="63">
        <v>684</v>
      </c>
      <c r="V203" s="62">
        <f t="shared" si="54"/>
        <v>159.9666684</v>
      </c>
      <c r="W203" s="60">
        <f t="shared" si="55"/>
        <v>2284.7999999999997</v>
      </c>
      <c r="X203" s="60">
        <f t="shared" si="47"/>
        <v>391.68</v>
      </c>
      <c r="Y203" s="60">
        <f t="shared" si="48"/>
        <v>1240.32</v>
      </c>
      <c r="Z203" s="60">
        <f t="shared" si="49"/>
        <v>261.12</v>
      </c>
      <c r="AA203" s="62">
        <v>0</v>
      </c>
      <c r="AB203" s="62">
        <v>0</v>
      </c>
      <c r="AC203" s="62">
        <v>0</v>
      </c>
      <c r="AD203" s="60">
        <f t="shared" si="50"/>
        <v>19093.886668399999</v>
      </c>
      <c r="AE203" s="60">
        <f t="shared" si="51"/>
        <v>229126.6400208</v>
      </c>
      <c r="AF203" s="60">
        <f t="shared" si="56"/>
        <v>21760</v>
      </c>
      <c r="AG203" s="60">
        <f t="shared" si="52"/>
        <v>2176</v>
      </c>
      <c r="AH203" s="60">
        <f t="shared" si="57"/>
        <v>6528</v>
      </c>
      <c r="AI203" s="62">
        <f t="shared" si="58"/>
        <v>2611.1999999999998</v>
      </c>
      <c r="AJ203" s="62">
        <v>0</v>
      </c>
      <c r="AK203" s="62">
        <v>0</v>
      </c>
      <c r="AL203" s="60"/>
      <c r="AM203" s="60"/>
      <c r="AN203" s="60"/>
      <c r="AO203" s="62">
        <v>0</v>
      </c>
      <c r="AP203" s="11">
        <f t="shared" si="53"/>
        <v>262201.84002080001</v>
      </c>
    </row>
    <row r="204" spans="1:42" x14ac:dyDescent="0.2">
      <c r="A204" s="51">
        <f t="shared" si="59"/>
        <v>201</v>
      </c>
      <c r="B204" s="52">
        <v>11</v>
      </c>
      <c r="C204" s="52" t="s">
        <v>217</v>
      </c>
      <c r="D204" s="52">
        <v>251</v>
      </c>
      <c r="E204" s="52">
        <v>373</v>
      </c>
      <c r="F204" s="52">
        <v>2</v>
      </c>
      <c r="G204" s="70" t="s">
        <v>198</v>
      </c>
      <c r="H204" s="104">
        <v>41901</v>
      </c>
      <c r="I204" s="55">
        <f t="shared" si="45"/>
        <v>6</v>
      </c>
      <c r="J204" s="64">
        <v>6</v>
      </c>
      <c r="K204" s="64">
        <v>12</v>
      </c>
      <c r="L204" s="63" t="s">
        <v>216</v>
      </c>
      <c r="M204" s="65" t="s">
        <v>301</v>
      </c>
      <c r="N204" s="66" t="s">
        <v>306</v>
      </c>
      <c r="O204" s="66" t="s">
        <v>306</v>
      </c>
      <c r="P204" s="56">
        <v>123.22</v>
      </c>
      <c r="Q204" s="67">
        <v>13056</v>
      </c>
      <c r="R204" s="60">
        <v>0</v>
      </c>
      <c r="S204" s="60">
        <f t="shared" si="46"/>
        <v>13056</v>
      </c>
      <c r="T204" s="69">
        <v>1016</v>
      </c>
      <c r="U204" s="63">
        <v>684</v>
      </c>
      <c r="V204" s="62">
        <f t="shared" si="54"/>
        <v>159.9666684</v>
      </c>
      <c r="W204" s="60">
        <f t="shared" si="55"/>
        <v>2284.7999999999997</v>
      </c>
      <c r="X204" s="60">
        <f t="shared" si="47"/>
        <v>391.68</v>
      </c>
      <c r="Y204" s="60">
        <f t="shared" si="48"/>
        <v>1240.32</v>
      </c>
      <c r="Z204" s="60">
        <f t="shared" si="49"/>
        <v>261.12</v>
      </c>
      <c r="AA204" s="62">
        <v>0</v>
      </c>
      <c r="AB204" s="62">
        <v>0</v>
      </c>
      <c r="AC204" s="62">
        <v>0</v>
      </c>
      <c r="AD204" s="60">
        <f t="shared" si="50"/>
        <v>19093.886668399999</v>
      </c>
      <c r="AE204" s="60">
        <f t="shared" si="51"/>
        <v>229126.6400208</v>
      </c>
      <c r="AF204" s="60">
        <f t="shared" si="56"/>
        <v>21760</v>
      </c>
      <c r="AG204" s="60">
        <f t="shared" si="52"/>
        <v>2176</v>
      </c>
      <c r="AH204" s="60">
        <f t="shared" si="57"/>
        <v>6528</v>
      </c>
      <c r="AI204" s="62">
        <f t="shared" si="58"/>
        <v>2611.1999999999998</v>
      </c>
      <c r="AJ204" s="62">
        <v>0</v>
      </c>
      <c r="AK204" s="62">
        <v>0</v>
      </c>
      <c r="AL204" s="60"/>
      <c r="AM204" s="60"/>
      <c r="AN204" s="60"/>
      <c r="AO204" s="62">
        <v>0</v>
      </c>
      <c r="AP204" s="11">
        <f t="shared" si="53"/>
        <v>262201.84002080001</v>
      </c>
    </row>
    <row r="205" spans="1:42" x14ac:dyDescent="0.2">
      <c r="A205" s="51">
        <f t="shared" si="59"/>
        <v>202</v>
      </c>
      <c r="B205" s="52">
        <v>11</v>
      </c>
      <c r="C205" s="52" t="s">
        <v>217</v>
      </c>
      <c r="D205" s="52">
        <v>251</v>
      </c>
      <c r="E205" s="52">
        <v>373</v>
      </c>
      <c r="F205" s="52">
        <v>2</v>
      </c>
      <c r="G205" s="53" t="s">
        <v>199</v>
      </c>
      <c r="H205" s="104">
        <v>41952</v>
      </c>
      <c r="I205" s="55">
        <f t="shared" si="45"/>
        <v>6</v>
      </c>
      <c r="J205" s="64">
        <v>6</v>
      </c>
      <c r="K205" s="64">
        <v>12</v>
      </c>
      <c r="L205" s="63" t="s">
        <v>216</v>
      </c>
      <c r="M205" s="65" t="s">
        <v>301</v>
      </c>
      <c r="N205" s="66" t="s">
        <v>306</v>
      </c>
      <c r="O205" s="66" t="s">
        <v>306</v>
      </c>
      <c r="P205" s="56">
        <v>123.22</v>
      </c>
      <c r="Q205" s="67">
        <v>13056</v>
      </c>
      <c r="R205" s="60">
        <v>0</v>
      </c>
      <c r="S205" s="60">
        <f t="shared" si="46"/>
        <v>13056</v>
      </c>
      <c r="T205" s="69">
        <v>1016</v>
      </c>
      <c r="U205" s="63">
        <v>684</v>
      </c>
      <c r="V205" s="62">
        <f t="shared" si="54"/>
        <v>159.9666684</v>
      </c>
      <c r="W205" s="60">
        <f t="shared" si="55"/>
        <v>2284.7999999999997</v>
      </c>
      <c r="X205" s="60">
        <f t="shared" si="47"/>
        <v>391.68</v>
      </c>
      <c r="Y205" s="60">
        <f t="shared" si="48"/>
        <v>1240.32</v>
      </c>
      <c r="Z205" s="60">
        <f t="shared" si="49"/>
        <v>261.12</v>
      </c>
      <c r="AA205" s="62">
        <v>0</v>
      </c>
      <c r="AB205" s="62">
        <v>0</v>
      </c>
      <c r="AC205" s="62">
        <v>0</v>
      </c>
      <c r="AD205" s="60">
        <f t="shared" si="50"/>
        <v>19093.886668399999</v>
      </c>
      <c r="AE205" s="60">
        <f t="shared" si="51"/>
        <v>229126.6400208</v>
      </c>
      <c r="AF205" s="60">
        <f t="shared" si="56"/>
        <v>21760</v>
      </c>
      <c r="AG205" s="60">
        <f t="shared" si="52"/>
        <v>2176</v>
      </c>
      <c r="AH205" s="60">
        <f t="shared" si="57"/>
        <v>6528</v>
      </c>
      <c r="AI205" s="62">
        <f t="shared" si="58"/>
        <v>2611.1999999999998</v>
      </c>
      <c r="AJ205" s="62">
        <v>0</v>
      </c>
      <c r="AK205" s="62">
        <v>0</v>
      </c>
      <c r="AL205" s="60"/>
      <c r="AM205" s="60"/>
      <c r="AN205" s="60"/>
      <c r="AO205" s="62">
        <v>0</v>
      </c>
      <c r="AP205" s="11">
        <f t="shared" si="53"/>
        <v>262201.84002080001</v>
      </c>
    </row>
    <row r="206" spans="1:42" x14ac:dyDescent="0.2">
      <c r="A206" s="51">
        <f t="shared" si="59"/>
        <v>203</v>
      </c>
      <c r="B206" s="52">
        <v>11</v>
      </c>
      <c r="C206" s="52" t="s">
        <v>217</v>
      </c>
      <c r="D206" s="52">
        <v>251</v>
      </c>
      <c r="E206" s="52">
        <v>373</v>
      </c>
      <c r="F206" s="52">
        <v>2</v>
      </c>
      <c r="G206" s="53" t="s">
        <v>200</v>
      </c>
      <c r="H206" s="104">
        <v>42278</v>
      </c>
      <c r="I206" s="55">
        <f t="shared" si="45"/>
        <v>5</v>
      </c>
      <c r="J206" s="64">
        <v>6</v>
      </c>
      <c r="K206" s="64">
        <v>12</v>
      </c>
      <c r="L206" s="63" t="s">
        <v>216</v>
      </c>
      <c r="M206" s="65" t="s">
        <v>301</v>
      </c>
      <c r="N206" s="66" t="s">
        <v>306</v>
      </c>
      <c r="O206" s="66" t="s">
        <v>306</v>
      </c>
      <c r="P206" s="56">
        <v>123.22</v>
      </c>
      <c r="Q206" s="67">
        <v>13056</v>
      </c>
      <c r="R206" s="60">
        <v>0</v>
      </c>
      <c r="S206" s="60">
        <f t="shared" si="46"/>
        <v>13056</v>
      </c>
      <c r="T206" s="69">
        <v>1016</v>
      </c>
      <c r="U206" s="63">
        <v>684</v>
      </c>
      <c r="V206" s="62">
        <f t="shared" si="54"/>
        <v>133.30555699999999</v>
      </c>
      <c r="W206" s="60">
        <f t="shared" si="55"/>
        <v>2284.7999999999997</v>
      </c>
      <c r="X206" s="60">
        <f t="shared" si="47"/>
        <v>391.68</v>
      </c>
      <c r="Y206" s="60">
        <f t="shared" si="48"/>
        <v>1240.32</v>
      </c>
      <c r="Z206" s="60">
        <f t="shared" si="49"/>
        <v>261.12</v>
      </c>
      <c r="AA206" s="62">
        <v>0</v>
      </c>
      <c r="AB206" s="62">
        <v>0</v>
      </c>
      <c r="AC206" s="62">
        <v>0</v>
      </c>
      <c r="AD206" s="60">
        <f t="shared" si="50"/>
        <v>19067.225556999998</v>
      </c>
      <c r="AE206" s="60">
        <f t="shared" si="51"/>
        <v>228806.70668399998</v>
      </c>
      <c r="AF206" s="60">
        <f t="shared" si="56"/>
        <v>21760</v>
      </c>
      <c r="AG206" s="60">
        <f t="shared" si="52"/>
        <v>2176</v>
      </c>
      <c r="AH206" s="60">
        <f t="shared" si="57"/>
        <v>6528</v>
      </c>
      <c r="AI206" s="62">
        <f t="shared" si="58"/>
        <v>2611.1999999999998</v>
      </c>
      <c r="AJ206" s="62">
        <v>0</v>
      </c>
      <c r="AK206" s="62">
        <v>0</v>
      </c>
      <c r="AL206" s="60"/>
      <c r="AM206" s="60"/>
      <c r="AN206" s="60"/>
      <c r="AO206" s="62">
        <v>0</v>
      </c>
      <c r="AP206" s="11">
        <f t="shared" si="53"/>
        <v>261881.90668399999</v>
      </c>
    </row>
    <row r="207" spans="1:42" x14ac:dyDescent="0.2">
      <c r="A207" s="51">
        <f t="shared" si="59"/>
        <v>204</v>
      </c>
      <c r="B207" s="52">
        <v>11</v>
      </c>
      <c r="C207" s="52" t="s">
        <v>217</v>
      </c>
      <c r="D207" s="52">
        <v>251</v>
      </c>
      <c r="E207" s="52">
        <v>373</v>
      </c>
      <c r="F207" s="52">
        <v>2</v>
      </c>
      <c r="G207" s="53" t="s">
        <v>201</v>
      </c>
      <c r="H207" s="104">
        <v>42354</v>
      </c>
      <c r="I207" s="55">
        <f t="shared" si="45"/>
        <v>5</v>
      </c>
      <c r="J207" s="64">
        <v>6</v>
      </c>
      <c r="K207" s="64">
        <v>12</v>
      </c>
      <c r="L207" s="63" t="s">
        <v>216</v>
      </c>
      <c r="M207" s="65" t="s">
        <v>301</v>
      </c>
      <c r="N207" s="66" t="s">
        <v>306</v>
      </c>
      <c r="O207" s="66" t="s">
        <v>306</v>
      </c>
      <c r="P207" s="56">
        <v>123.22</v>
      </c>
      <c r="Q207" s="67">
        <v>13056</v>
      </c>
      <c r="R207" s="60">
        <v>0</v>
      </c>
      <c r="S207" s="60">
        <f t="shared" si="46"/>
        <v>13056</v>
      </c>
      <c r="T207" s="69">
        <v>1016</v>
      </c>
      <c r="U207" s="63">
        <v>684</v>
      </c>
      <c r="V207" s="62">
        <f t="shared" si="54"/>
        <v>133.30555699999999</v>
      </c>
      <c r="W207" s="60">
        <f t="shared" si="55"/>
        <v>2284.7999999999997</v>
      </c>
      <c r="X207" s="60">
        <f t="shared" si="47"/>
        <v>391.68</v>
      </c>
      <c r="Y207" s="60">
        <f t="shared" si="48"/>
        <v>1240.32</v>
      </c>
      <c r="Z207" s="60">
        <f t="shared" si="49"/>
        <v>261.12</v>
      </c>
      <c r="AA207" s="62">
        <v>0</v>
      </c>
      <c r="AB207" s="62">
        <v>0</v>
      </c>
      <c r="AC207" s="62">
        <v>0</v>
      </c>
      <c r="AD207" s="60">
        <f t="shared" si="50"/>
        <v>19067.225556999998</v>
      </c>
      <c r="AE207" s="60">
        <f t="shared" si="51"/>
        <v>228806.70668399998</v>
      </c>
      <c r="AF207" s="60">
        <f t="shared" si="56"/>
        <v>21760</v>
      </c>
      <c r="AG207" s="60">
        <f t="shared" si="52"/>
        <v>2176</v>
      </c>
      <c r="AH207" s="60">
        <f t="shared" si="57"/>
        <v>6528</v>
      </c>
      <c r="AI207" s="62">
        <f t="shared" si="58"/>
        <v>2611.1999999999998</v>
      </c>
      <c r="AJ207" s="62">
        <v>0</v>
      </c>
      <c r="AK207" s="62">
        <v>0</v>
      </c>
      <c r="AL207" s="60"/>
      <c r="AM207" s="60"/>
      <c r="AN207" s="60"/>
      <c r="AO207" s="62">
        <v>0</v>
      </c>
      <c r="AP207" s="11">
        <f t="shared" si="53"/>
        <v>261881.90668399999</v>
      </c>
    </row>
    <row r="208" spans="1:42" x14ac:dyDescent="0.2">
      <c r="A208" s="51">
        <f t="shared" si="59"/>
        <v>205</v>
      </c>
      <c r="B208" s="52">
        <v>11</v>
      </c>
      <c r="C208" s="52" t="s">
        <v>217</v>
      </c>
      <c r="D208" s="52">
        <v>251</v>
      </c>
      <c r="E208" s="52">
        <v>373</v>
      </c>
      <c r="F208" s="52">
        <v>2</v>
      </c>
      <c r="G208" s="53" t="s">
        <v>202</v>
      </c>
      <c r="H208" s="104">
        <v>42356</v>
      </c>
      <c r="I208" s="55">
        <f t="shared" si="45"/>
        <v>5</v>
      </c>
      <c r="J208" s="64">
        <v>6</v>
      </c>
      <c r="K208" s="64">
        <v>12</v>
      </c>
      <c r="L208" s="63" t="s">
        <v>216</v>
      </c>
      <c r="M208" s="65" t="s">
        <v>301</v>
      </c>
      <c r="N208" s="66" t="s">
        <v>306</v>
      </c>
      <c r="O208" s="66" t="s">
        <v>306</v>
      </c>
      <c r="P208" s="56">
        <v>123.22</v>
      </c>
      <c r="Q208" s="67">
        <v>13056</v>
      </c>
      <c r="R208" s="60">
        <v>0</v>
      </c>
      <c r="S208" s="60">
        <f t="shared" si="46"/>
        <v>13056</v>
      </c>
      <c r="T208" s="69">
        <v>1016</v>
      </c>
      <c r="U208" s="63">
        <v>684</v>
      </c>
      <c r="V208" s="62">
        <f t="shared" si="54"/>
        <v>133.30555699999999</v>
      </c>
      <c r="W208" s="60">
        <f t="shared" si="55"/>
        <v>2284.7999999999997</v>
      </c>
      <c r="X208" s="60">
        <f t="shared" si="47"/>
        <v>391.68</v>
      </c>
      <c r="Y208" s="60">
        <f t="shared" si="48"/>
        <v>1240.32</v>
      </c>
      <c r="Z208" s="60">
        <f t="shared" si="49"/>
        <v>261.12</v>
      </c>
      <c r="AA208" s="62">
        <v>0</v>
      </c>
      <c r="AB208" s="62">
        <v>0</v>
      </c>
      <c r="AC208" s="62">
        <v>0</v>
      </c>
      <c r="AD208" s="60">
        <f t="shared" si="50"/>
        <v>19067.225556999998</v>
      </c>
      <c r="AE208" s="60">
        <f t="shared" si="51"/>
        <v>228806.70668399998</v>
      </c>
      <c r="AF208" s="60">
        <f t="shared" si="56"/>
        <v>21760</v>
      </c>
      <c r="AG208" s="60">
        <f t="shared" si="52"/>
        <v>2176</v>
      </c>
      <c r="AH208" s="60">
        <f t="shared" si="57"/>
        <v>6528</v>
      </c>
      <c r="AI208" s="62">
        <f t="shared" si="58"/>
        <v>2611.1999999999998</v>
      </c>
      <c r="AJ208" s="62">
        <v>0</v>
      </c>
      <c r="AK208" s="62">
        <v>0</v>
      </c>
      <c r="AL208" s="60"/>
      <c r="AM208" s="60"/>
      <c r="AN208" s="60"/>
      <c r="AO208" s="62">
        <v>0</v>
      </c>
      <c r="AP208" s="11">
        <f t="shared" si="53"/>
        <v>261881.90668399999</v>
      </c>
    </row>
    <row r="209" spans="1:42" x14ac:dyDescent="0.2">
      <c r="A209" s="51">
        <f t="shared" si="59"/>
        <v>206</v>
      </c>
      <c r="B209" s="52">
        <v>11</v>
      </c>
      <c r="C209" s="52" t="s">
        <v>217</v>
      </c>
      <c r="D209" s="52">
        <v>251</v>
      </c>
      <c r="E209" s="52">
        <v>373</v>
      </c>
      <c r="F209" s="52">
        <v>2</v>
      </c>
      <c r="G209" s="70" t="s">
        <v>29</v>
      </c>
      <c r="H209" s="104">
        <v>0</v>
      </c>
      <c r="I209" s="55">
        <f t="shared" si="45"/>
        <v>120</v>
      </c>
      <c r="J209" s="64">
        <v>6</v>
      </c>
      <c r="K209" s="64">
        <v>12</v>
      </c>
      <c r="L209" s="63" t="s">
        <v>216</v>
      </c>
      <c r="M209" s="65" t="s">
        <v>301</v>
      </c>
      <c r="N209" s="66" t="s">
        <v>306</v>
      </c>
      <c r="O209" s="66" t="s">
        <v>306</v>
      </c>
      <c r="P209" s="56">
        <v>123.22</v>
      </c>
      <c r="Q209" s="67">
        <v>13056</v>
      </c>
      <c r="R209" s="60">
        <v>0</v>
      </c>
      <c r="S209" s="60">
        <f t="shared" si="46"/>
        <v>13056</v>
      </c>
      <c r="T209" s="69">
        <v>1016</v>
      </c>
      <c r="U209" s="63">
        <v>684</v>
      </c>
      <c r="V209" s="62">
        <f t="shared" si="54"/>
        <v>3199.3333680000001</v>
      </c>
      <c r="W209" s="60">
        <f t="shared" si="55"/>
        <v>2284.7999999999997</v>
      </c>
      <c r="X209" s="60">
        <f t="shared" si="47"/>
        <v>391.68</v>
      </c>
      <c r="Y209" s="60">
        <f t="shared" si="48"/>
        <v>1240.32</v>
      </c>
      <c r="Z209" s="60">
        <f t="shared" si="49"/>
        <v>261.12</v>
      </c>
      <c r="AA209" s="62">
        <v>0</v>
      </c>
      <c r="AB209" s="62">
        <v>0</v>
      </c>
      <c r="AC209" s="62">
        <v>0</v>
      </c>
      <c r="AD209" s="60">
        <f t="shared" si="50"/>
        <v>22133.253367999998</v>
      </c>
      <c r="AE209" s="60">
        <f t="shared" si="51"/>
        <v>265599.04041599995</v>
      </c>
      <c r="AF209" s="60">
        <f t="shared" si="56"/>
        <v>21760</v>
      </c>
      <c r="AG209" s="60">
        <f t="shared" si="52"/>
        <v>2176</v>
      </c>
      <c r="AH209" s="60">
        <f t="shared" si="57"/>
        <v>6528</v>
      </c>
      <c r="AI209" s="62">
        <f t="shared" si="58"/>
        <v>2611.1999999999998</v>
      </c>
      <c r="AJ209" s="62">
        <v>0</v>
      </c>
      <c r="AK209" s="62">
        <v>0</v>
      </c>
      <c r="AL209" s="60"/>
      <c r="AM209" s="60"/>
      <c r="AN209" s="60"/>
      <c r="AO209" s="62">
        <v>0</v>
      </c>
      <c r="AP209" s="11">
        <f t="shared" si="53"/>
        <v>298674.24041599996</v>
      </c>
    </row>
    <row r="210" spans="1:42" x14ac:dyDescent="0.2">
      <c r="A210" s="51">
        <f t="shared" si="59"/>
        <v>207</v>
      </c>
      <c r="B210" s="52">
        <v>11</v>
      </c>
      <c r="C210" s="52" t="s">
        <v>217</v>
      </c>
      <c r="D210" s="52">
        <v>251</v>
      </c>
      <c r="E210" s="52">
        <v>373</v>
      </c>
      <c r="F210" s="52">
        <v>2</v>
      </c>
      <c r="G210" s="68" t="s">
        <v>29</v>
      </c>
      <c r="H210" s="104"/>
      <c r="I210" s="55">
        <f t="shared" si="45"/>
        <v>0</v>
      </c>
      <c r="J210" s="64">
        <v>6</v>
      </c>
      <c r="K210" s="64">
        <v>12</v>
      </c>
      <c r="L210" s="63" t="s">
        <v>216</v>
      </c>
      <c r="M210" s="65" t="s">
        <v>301</v>
      </c>
      <c r="N210" s="66" t="s">
        <v>306</v>
      </c>
      <c r="O210" s="66" t="s">
        <v>306</v>
      </c>
      <c r="P210" s="56">
        <v>123.22</v>
      </c>
      <c r="Q210" s="67">
        <v>13056</v>
      </c>
      <c r="R210" s="60">
        <v>0</v>
      </c>
      <c r="S210" s="60">
        <f t="shared" si="46"/>
        <v>13056</v>
      </c>
      <c r="T210" s="69">
        <v>1016</v>
      </c>
      <c r="U210" s="63">
        <v>684</v>
      </c>
      <c r="V210" s="62">
        <f t="shared" si="54"/>
        <v>0</v>
      </c>
      <c r="W210" s="60">
        <f t="shared" si="55"/>
        <v>2284.7999999999997</v>
      </c>
      <c r="X210" s="60">
        <f t="shared" si="47"/>
        <v>391.68</v>
      </c>
      <c r="Y210" s="60">
        <f t="shared" si="48"/>
        <v>1240.32</v>
      </c>
      <c r="Z210" s="60">
        <f t="shared" si="49"/>
        <v>261.12</v>
      </c>
      <c r="AA210" s="62">
        <v>0</v>
      </c>
      <c r="AB210" s="62">
        <v>0</v>
      </c>
      <c r="AC210" s="62">
        <v>0</v>
      </c>
      <c r="AD210" s="60">
        <f t="shared" si="50"/>
        <v>18933.919999999998</v>
      </c>
      <c r="AE210" s="60">
        <f t="shared" si="51"/>
        <v>227207.03999999998</v>
      </c>
      <c r="AF210" s="60">
        <f t="shared" si="56"/>
        <v>21760</v>
      </c>
      <c r="AG210" s="60">
        <f t="shared" si="52"/>
        <v>2176</v>
      </c>
      <c r="AH210" s="60">
        <f t="shared" si="57"/>
        <v>6528</v>
      </c>
      <c r="AI210" s="62">
        <f t="shared" si="58"/>
        <v>2611.1999999999998</v>
      </c>
      <c r="AJ210" s="62">
        <v>0</v>
      </c>
      <c r="AK210" s="62">
        <v>0</v>
      </c>
      <c r="AL210" s="60"/>
      <c r="AM210" s="60"/>
      <c r="AN210" s="60"/>
      <c r="AO210" s="62">
        <v>0</v>
      </c>
      <c r="AP210" s="11">
        <f t="shared" si="53"/>
        <v>260282.23999999999</v>
      </c>
    </row>
    <row r="211" spans="1:42" x14ac:dyDescent="0.2">
      <c r="A211" s="51">
        <f t="shared" si="59"/>
        <v>208</v>
      </c>
      <c r="B211" s="52">
        <v>11</v>
      </c>
      <c r="C211" s="52" t="s">
        <v>217</v>
      </c>
      <c r="D211" s="52">
        <v>251</v>
      </c>
      <c r="E211" s="52">
        <v>373</v>
      </c>
      <c r="F211" s="52">
        <v>2</v>
      </c>
      <c r="G211" s="53" t="s">
        <v>203</v>
      </c>
      <c r="H211" s="104">
        <v>42835</v>
      </c>
      <c r="I211" s="55">
        <f t="shared" si="45"/>
        <v>3</v>
      </c>
      <c r="J211" s="64">
        <v>6</v>
      </c>
      <c r="K211" s="64">
        <v>12</v>
      </c>
      <c r="L211" s="63" t="s">
        <v>216</v>
      </c>
      <c r="M211" s="65" t="s">
        <v>301</v>
      </c>
      <c r="N211" s="66" t="s">
        <v>306</v>
      </c>
      <c r="O211" s="66" t="s">
        <v>306</v>
      </c>
      <c r="P211" s="56">
        <v>123.22</v>
      </c>
      <c r="Q211" s="67">
        <v>13056</v>
      </c>
      <c r="R211" s="60">
        <v>0</v>
      </c>
      <c r="S211" s="60">
        <f t="shared" si="46"/>
        <v>13056</v>
      </c>
      <c r="T211" s="69">
        <v>1016</v>
      </c>
      <c r="U211" s="63">
        <v>684</v>
      </c>
      <c r="V211" s="62">
        <f t="shared" si="54"/>
        <v>0</v>
      </c>
      <c r="W211" s="60">
        <f t="shared" si="55"/>
        <v>2284.7999999999997</v>
      </c>
      <c r="X211" s="60">
        <f t="shared" si="47"/>
        <v>391.68</v>
      </c>
      <c r="Y211" s="60">
        <f t="shared" si="48"/>
        <v>1240.32</v>
      </c>
      <c r="Z211" s="60">
        <f t="shared" si="49"/>
        <v>261.12</v>
      </c>
      <c r="AA211" s="62">
        <v>0</v>
      </c>
      <c r="AB211" s="62">
        <v>0</v>
      </c>
      <c r="AC211" s="62">
        <v>0</v>
      </c>
      <c r="AD211" s="60">
        <f t="shared" si="50"/>
        <v>18933.919999999998</v>
      </c>
      <c r="AE211" s="60">
        <f t="shared" si="51"/>
        <v>227207.03999999998</v>
      </c>
      <c r="AF211" s="60">
        <f t="shared" si="56"/>
        <v>21760</v>
      </c>
      <c r="AG211" s="60">
        <f t="shared" si="52"/>
        <v>2176</v>
      </c>
      <c r="AH211" s="60">
        <f t="shared" si="57"/>
        <v>6528</v>
      </c>
      <c r="AI211" s="62">
        <f t="shared" si="58"/>
        <v>2611.1999999999998</v>
      </c>
      <c r="AJ211" s="62">
        <v>0</v>
      </c>
      <c r="AK211" s="62">
        <v>0</v>
      </c>
      <c r="AL211" s="60"/>
      <c r="AM211" s="60"/>
      <c r="AN211" s="60"/>
      <c r="AO211" s="62">
        <v>0</v>
      </c>
      <c r="AP211" s="11">
        <f t="shared" si="53"/>
        <v>260282.23999999999</v>
      </c>
    </row>
    <row r="212" spans="1:42" x14ac:dyDescent="0.2">
      <c r="A212" s="51">
        <f t="shared" si="59"/>
        <v>209</v>
      </c>
      <c r="B212" s="52">
        <v>11</v>
      </c>
      <c r="C212" s="52" t="s">
        <v>217</v>
      </c>
      <c r="D212" s="52">
        <v>251</v>
      </c>
      <c r="E212" s="52">
        <v>373</v>
      </c>
      <c r="F212" s="52">
        <v>2</v>
      </c>
      <c r="G212" s="70" t="s">
        <v>204</v>
      </c>
      <c r="H212" s="104">
        <v>42933</v>
      </c>
      <c r="I212" s="55">
        <f t="shared" si="45"/>
        <v>3</v>
      </c>
      <c r="J212" s="64">
        <v>6</v>
      </c>
      <c r="K212" s="64">
        <v>12</v>
      </c>
      <c r="L212" s="63" t="s">
        <v>216</v>
      </c>
      <c r="M212" s="65" t="s">
        <v>298</v>
      </c>
      <c r="N212" s="64" t="s">
        <v>306</v>
      </c>
      <c r="O212" s="64" t="s">
        <v>306</v>
      </c>
      <c r="P212" s="56">
        <v>123.22</v>
      </c>
      <c r="Q212" s="67">
        <v>13056</v>
      </c>
      <c r="R212" s="60">
        <v>0</v>
      </c>
      <c r="S212" s="60">
        <f t="shared" si="46"/>
        <v>13056</v>
      </c>
      <c r="T212" s="69">
        <v>1016</v>
      </c>
      <c r="U212" s="63">
        <v>684</v>
      </c>
      <c r="V212" s="62">
        <f t="shared" si="54"/>
        <v>0</v>
      </c>
      <c r="W212" s="60">
        <f t="shared" si="55"/>
        <v>2284.7999999999997</v>
      </c>
      <c r="X212" s="60">
        <f t="shared" si="47"/>
        <v>391.68</v>
      </c>
      <c r="Y212" s="60">
        <f t="shared" si="48"/>
        <v>1240.32</v>
      </c>
      <c r="Z212" s="60">
        <f t="shared" si="49"/>
        <v>261.12</v>
      </c>
      <c r="AA212" s="62">
        <v>0</v>
      </c>
      <c r="AB212" s="62">
        <v>0</v>
      </c>
      <c r="AC212" s="62">
        <v>0</v>
      </c>
      <c r="AD212" s="60">
        <f t="shared" si="50"/>
        <v>18933.919999999998</v>
      </c>
      <c r="AE212" s="60">
        <f t="shared" si="51"/>
        <v>227207.03999999998</v>
      </c>
      <c r="AF212" s="60">
        <f t="shared" si="56"/>
        <v>21760</v>
      </c>
      <c r="AG212" s="60">
        <f t="shared" si="52"/>
        <v>2176</v>
      </c>
      <c r="AH212" s="60">
        <f t="shared" si="57"/>
        <v>6528</v>
      </c>
      <c r="AI212" s="62">
        <f t="shared" si="58"/>
        <v>2611.1999999999998</v>
      </c>
      <c r="AJ212" s="62">
        <v>0</v>
      </c>
      <c r="AK212" s="62">
        <v>0</v>
      </c>
      <c r="AL212" s="60"/>
      <c r="AM212" s="60"/>
      <c r="AN212" s="60"/>
      <c r="AO212" s="62">
        <v>0</v>
      </c>
      <c r="AP212" s="11">
        <f t="shared" si="53"/>
        <v>260282.23999999999</v>
      </c>
    </row>
    <row r="213" spans="1:42" x14ac:dyDescent="0.2">
      <c r="A213" s="51">
        <f t="shared" si="59"/>
        <v>210</v>
      </c>
      <c r="B213" s="52">
        <v>11</v>
      </c>
      <c r="C213" s="52" t="s">
        <v>217</v>
      </c>
      <c r="D213" s="52">
        <v>251</v>
      </c>
      <c r="E213" s="52">
        <v>373</v>
      </c>
      <c r="F213" s="52">
        <v>2</v>
      </c>
      <c r="G213" s="70" t="s">
        <v>205</v>
      </c>
      <c r="H213" s="104">
        <v>42979</v>
      </c>
      <c r="I213" s="55">
        <f t="shared" si="45"/>
        <v>3</v>
      </c>
      <c r="J213" s="64">
        <v>6</v>
      </c>
      <c r="K213" s="64">
        <v>12</v>
      </c>
      <c r="L213" s="63" t="s">
        <v>216</v>
      </c>
      <c r="M213" s="65" t="s">
        <v>301</v>
      </c>
      <c r="N213" s="66" t="s">
        <v>306</v>
      </c>
      <c r="O213" s="66" t="s">
        <v>306</v>
      </c>
      <c r="P213" s="56">
        <v>123.22</v>
      </c>
      <c r="Q213" s="67">
        <v>13056</v>
      </c>
      <c r="R213" s="60">
        <v>0</v>
      </c>
      <c r="S213" s="60">
        <f t="shared" si="46"/>
        <v>13056</v>
      </c>
      <c r="T213" s="69">
        <v>1016</v>
      </c>
      <c r="U213" s="63">
        <v>684</v>
      </c>
      <c r="V213" s="62">
        <f t="shared" si="54"/>
        <v>0</v>
      </c>
      <c r="W213" s="60">
        <f t="shared" si="55"/>
        <v>2284.7999999999997</v>
      </c>
      <c r="X213" s="60">
        <f t="shared" si="47"/>
        <v>391.68</v>
      </c>
      <c r="Y213" s="60">
        <f t="shared" si="48"/>
        <v>1240.32</v>
      </c>
      <c r="Z213" s="60">
        <f t="shared" si="49"/>
        <v>261.12</v>
      </c>
      <c r="AA213" s="62">
        <v>0</v>
      </c>
      <c r="AB213" s="62">
        <v>0</v>
      </c>
      <c r="AC213" s="62">
        <v>0</v>
      </c>
      <c r="AD213" s="60">
        <f t="shared" si="50"/>
        <v>18933.919999999998</v>
      </c>
      <c r="AE213" s="60">
        <f t="shared" si="51"/>
        <v>227207.03999999998</v>
      </c>
      <c r="AF213" s="60">
        <f t="shared" si="56"/>
        <v>21760</v>
      </c>
      <c r="AG213" s="60">
        <f t="shared" si="52"/>
        <v>2176</v>
      </c>
      <c r="AH213" s="60">
        <f t="shared" si="57"/>
        <v>6528</v>
      </c>
      <c r="AI213" s="62">
        <f t="shared" si="58"/>
        <v>2611.1999999999998</v>
      </c>
      <c r="AJ213" s="62">
        <v>0</v>
      </c>
      <c r="AK213" s="62">
        <v>0</v>
      </c>
      <c r="AL213" s="60"/>
      <c r="AM213" s="60"/>
      <c r="AN213" s="60"/>
      <c r="AO213" s="62">
        <v>0</v>
      </c>
      <c r="AP213" s="11">
        <f t="shared" si="53"/>
        <v>260282.23999999999</v>
      </c>
    </row>
    <row r="214" spans="1:42" x14ac:dyDescent="0.2">
      <c r="A214" s="51">
        <f t="shared" si="59"/>
        <v>211</v>
      </c>
      <c r="B214" s="52">
        <v>11</v>
      </c>
      <c r="C214" s="52" t="s">
        <v>217</v>
      </c>
      <c r="D214" s="52">
        <v>251</v>
      </c>
      <c r="E214" s="52">
        <v>373</v>
      </c>
      <c r="F214" s="52">
        <v>2</v>
      </c>
      <c r="G214" s="70" t="s">
        <v>206</v>
      </c>
      <c r="H214" s="104">
        <v>43175</v>
      </c>
      <c r="I214" s="55">
        <f t="shared" si="45"/>
        <v>2</v>
      </c>
      <c r="J214" s="64">
        <v>6</v>
      </c>
      <c r="K214" s="64">
        <v>12</v>
      </c>
      <c r="L214" s="63" t="s">
        <v>216</v>
      </c>
      <c r="M214" s="65" t="s">
        <v>301</v>
      </c>
      <c r="N214" s="66" t="s">
        <v>306</v>
      </c>
      <c r="O214" s="66" t="s">
        <v>306</v>
      </c>
      <c r="P214" s="56">
        <v>123.22</v>
      </c>
      <c r="Q214" s="67">
        <v>13056</v>
      </c>
      <c r="R214" s="60">
        <v>0</v>
      </c>
      <c r="S214" s="60">
        <f t="shared" si="46"/>
        <v>13056</v>
      </c>
      <c r="T214" s="69">
        <v>1016</v>
      </c>
      <c r="U214" s="63">
        <v>684</v>
      </c>
      <c r="V214" s="62">
        <f t="shared" si="54"/>
        <v>0</v>
      </c>
      <c r="W214" s="60">
        <f t="shared" si="55"/>
        <v>2284.7999999999997</v>
      </c>
      <c r="X214" s="60">
        <f t="shared" si="47"/>
        <v>391.68</v>
      </c>
      <c r="Y214" s="60">
        <f t="shared" si="48"/>
        <v>1240.32</v>
      </c>
      <c r="Z214" s="60">
        <f t="shared" si="49"/>
        <v>261.12</v>
      </c>
      <c r="AA214" s="62">
        <v>0</v>
      </c>
      <c r="AB214" s="62">
        <v>0</v>
      </c>
      <c r="AC214" s="62">
        <v>0</v>
      </c>
      <c r="AD214" s="60">
        <f t="shared" si="50"/>
        <v>18933.919999999998</v>
      </c>
      <c r="AE214" s="60">
        <f t="shared" si="51"/>
        <v>227207.03999999998</v>
      </c>
      <c r="AF214" s="60">
        <f t="shared" si="56"/>
        <v>21760</v>
      </c>
      <c r="AG214" s="60">
        <f t="shared" si="52"/>
        <v>2176</v>
      </c>
      <c r="AH214" s="60">
        <f t="shared" si="57"/>
        <v>6528</v>
      </c>
      <c r="AI214" s="62">
        <f t="shared" si="58"/>
        <v>2611.1999999999998</v>
      </c>
      <c r="AJ214" s="62">
        <v>0</v>
      </c>
      <c r="AK214" s="62">
        <v>0</v>
      </c>
      <c r="AL214" s="60"/>
      <c r="AM214" s="60"/>
      <c r="AN214" s="60"/>
      <c r="AO214" s="62">
        <v>0</v>
      </c>
      <c r="AP214" s="11">
        <f t="shared" si="53"/>
        <v>260282.23999999999</v>
      </c>
    </row>
    <row r="215" spans="1:42" x14ac:dyDescent="0.2">
      <c r="A215" s="51">
        <f t="shared" si="59"/>
        <v>212</v>
      </c>
      <c r="B215" s="52">
        <v>11</v>
      </c>
      <c r="C215" s="52" t="s">
        <v>217</v>
      </c>
      <c r="D215" s="52">
        <v>251</v>
      </c>
      <c r="E215" s="52">
        <v>373</v>
      </c>
      <c r="F215" s="52">
        <v>2</v>
      </c>
      <c r="G215" s="70" t="s">
        <v>207</v>
      </c>
      <c r="H215" s="104">
        <v>43405</v>
      </c>
      <c r="I215" s="55">
        <f t="shared" si="45"/>
        <v>2</v>
      </c>
      <c r="J215" s="64">
        <v>6</v>
      </c>
      <c r="K215" s="64">
        <v>12</v>
      </c>
      <c r="L215" s="63" t="s">
        <v>216</v>
      </c>
      <c r="M215" s="65" t="s">
        <v>301</v>
      </c>
      <c r="N215" s="66" t="s">
        <v>306</v>
      </c>
      <c r="O215" s="66" t="s">
        <v>306</v>
      </c>
      <c r="P215" s="56">
        <v>123.22</v>
      </c>
      <c r="Q215" s="67">
        <v>13056</v>
      </c>
      <c r="R215" s="60">
        <v>0</v>
      </c>
      <c r="S215" s="60">
        <f t="shared" si="46"/>
        <v>13056</v>
      </c>
      <c r="T215" s="69">
        <v>1016</v>
      </c>
      <c r="U215" s="63">
        <v>684</v>
      </c>
      <c r="V215" s="62">
        <f t="shared" si="54"/>
        <v>0</v>
      </c>
      <c r="W215" s="60">
        <f t="shared" si="55"/>
        <v>2284.7999999999997</v>
      </c>
      <c r="X215" s="60">
        <f t="shared" si="47"/>
        <v>391.68</v>
      </c>
      <c r="Y215" s="60">
        <f t="shared" si="48"/>
        <v>1240.32</v>
      </c>
      <c r="Z215" s="60">
        <f t="shared" si="49"/>
        <v>261.12</v>
      </c>
      <c r="AA215" s="62">
        <v>0</v>
      </c>
      <c r="AB215" s="62">
        <v>0</v>
      </c>
      <c r="AC215" s="62">
        <v>0</v>
      </c>
      <c r="AD215" s="60">
        <f t="shared" si="50"/>
        <v>18933.919999999998</v>
      </c>
      <c r="AE215" s="60">
        <f t="shared" si="51"/>
        <v>227207.03999999998</v>
      </c>
      <c r="AF215" s="60">
        <f t="shared" si="56"/>
        <v>21760</v>
      </c>
      <c r="AG215" s="60">
        <f t="shared" si="52"/>
        <v>2176</v>
      </c>
      <c r="AH215" s="60">
        <f t="shared" si="57"/>
        <v>6528</v>
      </c>
      <c r="AI215" s="62">
        <f t="shared" si="58"/>
        <v>2611.1999999999998</v>
      </c>
      <c r="AJ215" s="62">
        <v>0</v>
      </c>
      <c r="AK215" s="62">
        <v>0</v>
      </c>
      <c r="AL215" s="60"/>
      <c r="AM215" s="60"/>
      <c r="AN215" s="60"/>
      <c r="AO215" s="62">
        <v>0</v>
      </c>
      <c r="AP215" s="11">
        <f t="shared" si="53"/>
        <v>260282.23999999999</v>
      </c>
    </row>
    <row r="216" spans="1:42" x14ac:dyDescent="0.2">
      <c r="A216" s="51">
        <f t="shared" si="59"/>
        <v>213</v>
      </c>
      <c r="B216" s="52">
        <v>11</v>
      </c>
      <c r="C216" s="52" t="s">
        <v>217</v>
      </c>
      <c r="D216" s="52">
        <v>251</v>
      </c>
      <c r="E216" s="52">
        <v>373</v>
      </c>
      <c r="F216" s="52">
        <v>2</v>
      </c>
      <c r="G216" s="53" t="s">
        <v>29</v>
      </c>
      <c r="H216" s="104"/>
      <c r="I216" s="55">
        <f t="shared" si="45"/>
        <v>0</v>
      </c>
      <c r="J216" s="64">
        <v>6</v>
      </c>
      <c r="K216" s="64">
        <v>12</v>
      </c>
      <c r="L216" s="63" t="s">
        <v>216</v>
      </c>
      <c r="M216" s="65" t="s">
        <v>301</v>
      </c>
      <c r="N216" s="66" t="s">
        <v>306</v>
      </c>
      <c r="O216" s="66" t="s">
        <v>306</v>
      </c>
      <c r="P216" s="56">
        <v>123.22</v>
      </c>
      <c r="Q216" s="67">
        <v>13056</v>
      </c>
      <c r="R216" s="60">
        <v>0</v>
      </c>
      <c r="S216" s="60">
        <f t="shared" si="46"/>
        <v>13056</v>
      </c>
      <c r="T216" s="69">
        <v>1016</v>
      </c>
      <c r="U216" s="63">
        <v>684</v>
      </c>
      <c r="V216" s="62">
        <f t="shared" si="54"/>
        <v>0</v>
      </c>
      <c r="W216" s="60">
        <f t="shared" si="55"/>
        <v>2284.7999999999997</v>
      </c>
      <c r="X216" s="60">
        <f t="shared" si="47"/>
        <v>391.68</v>
      </c>
      <c r="Y216" s="60">
        <f t="shared" si="48"/>
        <v>1240.32</v>
      </c>
      <c r="Z216" s="60">
        <f t="shared" si="49"/>
        <v>261.12</v>
      </c>
      <c r="AA216" s="62">
        <v>0</v>
      </c>
      <c r="AB216" s="62">
        <v>0</v>
      </c>
      <c r="AC216" s="62">
        <v>0</v>
      </c>
      <c r="AD216" s="60">
        <f t="shared" si="50"/>
        <v>18933.919999999998</v>
      </c>
      <c r="AE216" s="60">
        <f t="shared" si="51"/>
        <v>227207.03999999998</v>
      </c>
      <c r="AF216" s="60">
        <f t="shared" si="56"/>
        <v>21760</v>
      </c>
      <c r="AG216" s="60">
        <f t="shared" si="52"/>
        <v>2176</v>
      </c>
      <c r="AH216" s="60">
        <f t="shared" si="57"/>
        <v>6528</v>
      </c>
      <c r="AI216" s="62">
        <f t="shared" si="58"/>
        <v>2611.1999999999998</v>
      </c>
      <c r="AJ216" s="62">
        <v>0</v>
      </c>
      <c r="AK216" s="62">
        <v>0</v>
      </c>
      <c r="AL216" s="60"/>
      <c r="AM216" s="60"/>
      <c r="AN216" s="60"/>
      <c r="AO216" s="62">
        <v>0</v>
      </c>
      <c r="AP216" s="11">
        <f t="shared" si="53"/>
        <v>260282.23999999999</v>
      </c>
    </row>
    <row r="217" spans="1:42" x14ac:dyDescent="0.2">
      <c r="A217" s="51">
        <f t="shared" si="59"/>
        <v>214</v>
      </c>
      <c r="B217" s="52">
        <v>11</v>
      </c>
      <c r="C217" s="52" t="s">
        <v>217</v>
      </c>
      <c r="D217" s="52">
        <v>251</v>
      </c>
      <c r="E217" s="52">
        <v>373</v>
      </c>
      <c r="F217" s="52">
        <v>2</v>
      </c>
      <c r="G217" s="73" t="s">
        <v>208</v>
      </c>
      <c r="H217" s="104">
        <v>43619</v>
      </c>
      <c r="I217" s="55">
        <f t="shared" si="45"/>
        <v>1</v>
      </c>
      <c r="J217" s="64">
        <v>6</v>
      </c>
      <c r="K217" s="64">
        <v>12</v>
      </c>
      <c r="L217" s="63" t="s">
        <v>216</v>
      </c>
      <c r="M217" s="65" t="s">
        <v>301</v>
      </c>
      <c r="N217" s="66" t="s">
        <v>306</v>
      </c>
      <c r="O217" s="66" t="s">
        <v>306</v>
      </c>
      <c r="P217" s="56">
        <v>123.22</v>
      </c>
      <c r="Q217" s="67">
        <v>13056</v>
      </c>
      <c r="R217" s="60">
        <v>0</v>
      </c>
      <c r="S217" s="60">
        <f t="shared" si="46"/>
        <v>13056</v>
      </c>
      <c r="T217" s="69">
        <v>1016</v>
      </c>
      <c r="U217" s="63">
        <v>684</v>
      </c>
      <c r="V217" s="62">
        <f t="shared" si="54"/>
        <v>0</v>
      </c>
      <c r="W217" s="60">
        <f t="shared" si="55"/>
        <v>2284.7999999999997</v>
      </c>
      <c r="X217" s="60">
        <f t="shared" si="47"/>
        <v>391.68</v>
      </c>
      <c r="Y217" s="60">
        <f t="shared" si="48"/>
        <v>1240.32</v>
      </c>
      <c r="Z217" s="60">
        <f t="shared" si="49"/>
        <v>261.12</v>
      </c>
      <c r="AA217" s="62">
        <v>0</v>
      </c>
      <c r="AB217" s="62">
        <v>0</v>
      </c>
      <c r="AC217" s="62">
        <v>0</v>
      </c>
      <c r="AD217" s="60">
        <f t="shared" si="50"/>
        <v>18933.919999999998</v>
      </c>
      <c r="AE217" s="60">
        <f t="shared" si="51"/>
        <v>227207.03999999998</v>
      </c>
      <c r="AF217" s="60">
        <f t="shared" si="56"/>
        <v>21760</v>
      </c>
      <c r="AG217" s="60">
        <f t="shared" si="52"/>
        <v>2176</v>
      </c>
      <c r="AH217" s="60">
        <f t="shared" si="57"/>
        <v>6528</v>
      </c>
      <c r="AI217" s="62">
        <f t="shared" si="58"/>
        <v>2611.1999999999998</v>
      </c>
      <c r="AJ217" s="62">
        <v>0</v>
      </c>
      <c r="AK217" s="62">
        <v>0</v>
      </c>
      <c r="AL217" s="60"/>
      <c r="AM217" s="60"/>
      <c r="AN217" s="60"/>
      <c r="AO217" s="62">
        <v>0</v>
      </c>
      <c r="AP217" s="11">
        <f t="shared" si="53"/>
        <v>260282.23999999999</v>
      </c>
    </row>
    <row r="218" spans="1:42" x14ac:dyDescent="0.2">
      <c r="A218" s="51">
        <f t="shared" si="59"/>
        <v>215</v>
      </c>
      <c r="B218" s="52">
        <v>11</v>
      </c>
      <c r="C218" s="52" t="s">
        <v>217</v>
      </c>
      <c r="D218" s="52">
        <v>251</v>
      </c>
      <c r="E218" s="52">
        <v>373</v>
      </c>
      <c r="F218" s="52">
        <v>2</v>
      </c>
      <c r="G218" s="70" t="s">
        <v>29</v>
      </c>
      <c r="H218" s="104"/>
      <c r="I218" s="55">
        <f t="shared" si="45"/>
        <v>0</v>
      </c>
      <c r="J218" s="64">
        <v>6</v>
      </c>
      <c r="K218" s="64">
        <v>12</v>
      </c>
      <c r="L218" s="63" t="s">
        <v>216</v>
      </c>
      <c r="M218" s="65" t="s">
        <v>301</v>
      </c>
      <c r="N218" s="66" t="s">
        <v>306</v>
      </c>
      <c r="O218" s="66" t="s">
        <v>306</v>
      </c>
      <c r="P218" s="56">
        <v>123.22</v>
      </c>
      <c r="Q218" s="67">
        <v>13056</v>
      </c>
      <c r="R218" s="60">
        <v>0</v>
      </c>
      <c r="S218" s="60">
        <f t="shared" si="46"/>
        <v>13056</v>
      </c>
      <c r="T218" s="69">
        <v>1016</v>
      </c>
      <c r="U218" s="63">
        <v>684</v>
      </c>
      <c r="V218" s="62">
        <f t="shared" si="54"/>
        <v>0</v>
      </c>
      <c r="W218" s="60">
        <f t="shared" si="55"/>
        <v>2284.7999999999997</v>
      </c>
      <c r="X218" s="60">
        <f t="shared" si="47"/>
        <v>391.68</v>
      </c>
      <c r="Y218" s="60">
        <f t="shared" si="48"/>
        <v>1240.32</v>
      </c>
      <c r="Z218" s="60">
        <f t="shared" si="49"/>
        <v>261.12</v>
      </c>
      <c r="AA218" s="62">
        <v>0</v>
      </c>
      <c r="AB218" s="62">
        <v>0</v>
      </c>
      <c r="AC218" s="62">
        <v>0</v>
      </c>
      <c r="AD218" s="60">
        <f t="shared" si="50"/>
        <v>18933.919999999998</v>
      </c>
      <c r="AE218" s="60">
        <f t="shared" si="51"/>
        <v>227207.03999999998</v>
      </c>
      <c r="AF218" s="60">
        <f t="shared" si="56"/>
        <v>21760</v>
      </c>
      <c r="AG218" s="60">
        <f t="shared" si="52"/>
        <v>2176</v>
      </c>
      <c r="AH218" s="60">
        <f t="shared" si="57"/>
        <v>6528</v>
      </c>
      <c r="AI218" s="62">
        <f t="shared" si="58"/>
        <v>2611.1999999999998</v>
      </c>
      <c r="AJ218" s="62">
        <v>0</v>
      </c>
      <c r="AK218" s="62">
        <v>0</v>
      </c>
      <c r="AL218" s="60"/>
      <c r="AM218" s="60"/>
      <c r="AN218" s="60"/>
      <c r="AO218" s="62">
        <v>0</v>
      </c>
      <c r="AP218" s="11">
        <f t="shared" si="53"/>
        <v>260282.23999999999</v>
      </c>
    </row>
    <row r="219" spans="1:42" x14ac:dyDescent="0.2">
      <c r="A219" s="51">
        <f t="shared" si="59"/>
        <v>216</v>
      </c>
      <c r="B219" s="52">
        <v>11</v>
      </c>
      <c r="C219" s="52" t="s">
        <v>217</v>
      </c>
      <c r="D219" s="52">
        <v>251</v>
      </c>
      <c r="E219" s="52">
        <v>373</v>
      </c>
      <c r="F219" s="52">
        <v>2</v>
      </c>
      <c r="G219" s="53" t="s">
        <v>33</v>
      </c>
      <c r="H219" s="104"/>
      <c r="I219" s="55">
        <f t="shared" si="45"/>
        <v>0</v>
      </c>
      <c r="J219" s="64">
        <v>6</v>
      </c>
      <c r="K219" s="64">
        <v>12</v>
      </c>
      <c r="L219" s="63" t="s">
        <v>215</v>
      </c>
      <c r="M219" s="65" t="s">
        <v>301</v>
      </c>
      <c r="N219" s="66" t="s">
        <v>306</v>
      </c>
      <c r="O219" s="66" t="s">
        <v>306</v>
      </c>
      <c r="P219" s="56">
        <v>123.22</v>
      </c>
      <c r="Q219" s="67">
        <v>13056</v>
      </c>
      <c r="R219" s="60">
        <v>0</v>
      </c>
      <c r="S219" s="60">
        <f t="shared" si="46"/>
        <v>13056</v>
      </c>
      <c r="T219" s="69">
        <v>1016</v>
      </c>
      <c r="U219" s="63">
        <v>684</v>
      </c>
      <c r="V219" s="62">
        <f t="shared" si="54"/>
        <v>0</v>
      </c>
      <c r="W219" s="60">
        <f t="shared" si="55"/>
        <v>2284.7999999999997</v>
      </c>
      <c r="X219" s="60">
        <f t="shared" si="47"/>
        <v>391.68</v>
      </c>
      <c r="Y219" s="60">
        <f t="shared" si="48"/>
        <v>1240.32</v>
      </c>
      <c r="Z219" s="60">
        <f t="shared" si="49"/>
        <v>261.12</v>
      </c>
      <c r="AA219" s="62">
        <v>0</v>
      </c>
      <c r="AB219" s="62">
        <v>0</v>
      </c>
      <c r="AC219" s="62">
        <v>0</v>
      </c>
      <c r="AD219" s="60">
        <f t="shared" si="50"/>
        <v>18933.919999999998</v>
      </c>
      <c r="AE219" s="60">
        <f t="shared" si="51"/>
        <v>227207.03999999998</v>
      </c>
      <c r="AF219" s="60">
        <f t="shared" si="56"/>
        <v>21760</v>
      </c>
      <c r="AG219" s="60">
        <f t="shared" si="52"/>
        <v>2176</v>
      </c>
      <c r="AH219" s="60">
        <f t="shared" si="57"/>
        <v>6528</v>
      </c>
      <c r="AI219" s="62">
        <f t="shared" si="58"/>
        <v>2611.1999999999998</v>
      </c>
      <c r="AJ219" s="62">
        <v>0</v>
      </c>
      <c r="AK219" s="62">
        <v>0</v>
      </c>
      <c r="AL219" s="60"/>
      <c r="AM219" s="60"/>
      <c r="AN219" s="60"/>
      <c r="AO219" s="62">
        <v>0</v>
      </c>
      <c r="AP219" s="11">
        <f t="shared" si="53"/>
        <v>260282.23999999999</v>
      </c>
    </row>
    <row r="220" spans="1:42" x14ac:dyDescent="0.2">
      <c r="A220" s="51">
        <f t="shared" si="59"/>
        <v>217</v>
      </c>
      <c r="B220" s="52">
        <v>11</v>
      </c>
      <c r="C220" s="52" t="s">
        <v>217</v>
      </c>
      <c r="D220" s="52">
        <v>251</v>
      </c>
      <c r="E220" s="52">
        <v>373</v>
      </c>
      <c r="F220" s="52">
        <v>2</v>
      </c>
      <c r="G220" s="53" t="s">
        <v>33</v>
      </c>
      <c r="H220" s="104"/>
      <c r="I220" s="55">
        <f t="shared" si="45"/>
        <v>0</v>
      </c>
      <c r="J220" s="64">
        <v>6</v>
      </c>
      <c r="K220" s="64">
        <v>12</v>
      </c>
      <c r="L220" s="63" t="s">
        <v>215</v>
      </c>
      <c r="M220" s="65" t="s">
        <v>301</v>
      </c>
      <c r="N220" s="66" t="s">
        <v>306</v>
      </c>
      <c r="O220" s="66" t="s">
        <v>306</v>
      </c>
      <c r="P220" s="56">
        <v>123.22</v>
      </c>
      <c r="Q220" s="67">
        <v>13056</v>
      </c>
      <c r="R220" s="60">
        <v>0</v>
      </c>
      <c r="S220" s="60">
        <f t="shared" si="46"/>
        <v>13056</v>
      </c>
      <c r="T220" s="69">
        <v>1016</v>
      </c>
      <c r="U220" s="63">
        <v>684</v>
      </c>
      <c r="V220" s="62">
        <f t="shared" si="54"/>
        <v>0</v>
      </c>
      <c r="W220" s="60">
        <f t="shared" si="55"/>
        <v>2284.7999999999997</v>
      </c>
      <c r="X220" s="60">
        <f t="shared" si="47"/>
        <v>391.68</v>
      </c>
      <c r="Y220" s="60">
        <f t="shared" si="48"/>
        <v>1240.32</v>
      </c>
      <c r="Z220" s="60">
        <f t="shared" si="49"/>
        <v>261.12</v>
      </c>
      <c r="AA220" s="62">
        <v>0</v>
      </c>
      <c r="AB220" s="62">
        <v>0</v>
      </c>
      <c r="AC220" s="62">
        <v>0</v>
      </c>
      <c r="AD220" s="60">
        <f t="shared" si="50"/>
        <v>18933.919999999998</v>
      </c>
      <c r="AE220" s="60">
        <f t="shared" si="51"/>
        <v>227207.03999999998</v>
      </c>
      <c r="AF220" s="60">
        <f t="shared" si="56"/>
        <v>21760</v>
      </c>
      <c r="AG220" s="60">
        <f t="shared" si="52"/>
        <v>2176</v>
      </c>
      <c r="AH220" s="60">
        <f t="shared" si="57"/>
        <v>6528</v>
      </c>
      <c r="AI220" s="62">
        <f t="shared" si="58"/>
        <v>2611.1999999999998</v>
      </c>
      <c r="AJ220" s="62">
        <v>0</v>
      </c>
      <c r="AK220" s="62">
        <v>0</v>
      </c>
      <c r="AL220" s="60"/>
      <c r="AM220" s="60"/>
      <c r="AN220" s="60"/>
      <c r="AO220" s="62">
        <v>0</v>
      </c>
      <c r="AP220" s="11">
        <f t="shared" si="53"/>
        <v>260282.23999999999</v>
      </c>
    </row>
    <row r="221" spans="1:42" x14ac:dyDescent="0.2">
      <c r="A221" s="51">
        <f t="shared" si="59"/>
        <v>218</v>
      </c>
      <c r="B221" s="52">
        <v>11</v>
      </c>
      <c r="C221" s="52" t="s">
        <v>217</v>
      </c>
      <c r="D221" s="52">
        <v>251</v>
      </c>
      <c r="E221" s="52">
        <v>373</v>
      </c>
      <c r="F221" s="52">
        <v>2</v>
      </c>
      <c r="G221" s="53" t="s">
        <v>33</v>
      </c>
      <c r="H221" s="104"/>
      <c r="I221" s="55">
        <f t="shared" si="45"/>
        <v>0</v>
      </c>
      <c r="J221" s="64">
        <v>6</v>
      </c>
      <c r="K221" s="64">
        <v>12</v>
      </c>
      <c r="L221" s="63" t="s">
        <v>215</v>
      </c>
      <c r="M221" s="65" t="s">
        <v>301</v>
      </c>
      <c r="N221" s="66" t="s">
        <v>306</v>
      </c>
      <c r="O221" s="66" t="s">
        <v>306</v>
      </c>
      <c r="P221" s="56">
        <v>123.22</v>
      </c>
      <c r="Q221" s="67">
        <v>13056</v>
      </c>
      <c r="R221" s="60">
        <v>0</v>
      </c>
      <c r="S221" s="60">
        <f t="shared" si="46"/>
        <v>13056</v>
      </c>
      <c r="T221" s="69">
        <v>1016</v>
      </c>
      <c r="U221" s="63">
        <v>684</v>
      </c>
      <c r="V221" s="62">
        <f t="shared" si="54"/>
        <v>0</v>
      </c>
      <c r="W221" s="60">
        <f t="shared" si="55"/>
        <v>2284.7999999999997</v>
      </c>
      <c r="X221" s="60">
        <f t="shared" si="47"/>
        <v>391.68</v>
      </c>
      <c r="Y221" s="60">
        <f t="shared" si="48"/>
        <v>1240.32</v>
      </c>
      <c r="Z221" s="60">
        <f t="shared" si="49"/>
        <v>261.12</v>
      </c>
      <c r="AA221" s="62">
        <v>0</v>
      </c>
      <c r="AB221" s="62">
        <v>0</v>
      </c>
      <c r="AC221" s="62">
        <v>0</v>
      </c>
      <c r="AD221" s="60">
        <f t="shared" si="50"/>
        <v>18933.919999999998</v>
      </c>
      <c r="AE221" s="60">
        <f t="shared" si="51"/>
        <v>227207.03999999998</v>
      </c>
      <c r="AF221" s="60">
        <f t="shared" si="56"/>
        <v>21760</v>
      </c>
      <c r="AG221" s="60">
        <f t="shared" si="52"/>
        <v>2176</v>
      </c>
      <c r="AH221" s="60">
        <f t="shared" si="57"/>
        <v>6528</v>
      </c>
      <c r="AI221" s="62">
        <f t="shared" si="58"/>
        <v>2611.1999999999998</v>
      </c>
      <c r="AJ221" s="62">
        <v>0</v>
      </c>
      <c r="AK221" s="62">
        <v>0</v>
      </c>
      <c r="AL221" s="60"/>
      <c r="AM221" s="60"/>
      <c r="AN221" s="60"/>
      <c r="AO221" s="62">
        <v>0</v>
      </c>
      <c r="AP221" s="11">
        <f t="shared" si="53"/>
        <v>260282.23999999999</v>
      </c>
    </row>
    <row r="222" spans="1:42" x14ac:dyDescent="0.2">
      <c r="A222" s="51">
        <f t="shared" si="59"/>
        <v>219</v>
      </c>
      <c r="B222" s="52">
        <v>11</v>
      </c>
      <c r="C222" s="52" t="s">
        <v>217</v>
      </c>
      <c r="D222" s="52">
        <v>251</v>
      </c>
      <c r="E222" s="52">
        <v>373</v>
      </c>
      <c r="F222" s="52">
        <v>2</v>
      </c>
      <c r="G222" s="53" t="s">
        <v>33</v>
      </c>
      <c r="H222" s="104"/>
      <c r="I222" s="55">
        <f t="shared" si="45"/>
        <v>0</v>
      </c>
      <c r="J222" s="64">
        <v>6</v>
      </c>
      <c r="K222" s="64">
        <v>12</v>
      </c>
      <c r="L222" s="63" t="s">
        <v>215</v>
      </c>
      <c r="M222" s="65" t="s">
        <v>301</v>
      </c>
      <c r="N222" s="66" t="s">
        <v>306</v>
      </c>
      <c r="O222" s="66" t="s">
        <v>306</v>
      </c>
      <c r="P222" s="56">
        <v>123.22</v>
      </c>
      <c r="Q222" s="67">
        <v>13056</v>
      </c>
      <c r="R222" s="60">
        <v>0</v>
      </c>
      <c r="S222" s="60">
        <f t="shared" si="46"/>
        <v>13056</v>
      </c>
      <c r="T222" s="69">
        <v>1016</v>
      </c>
      <c r="U222" s="63">
        <v>684</v>
      </c>
      <c r="V222" s="62">
        <f t="shared" si="54"/>
        <v>0</v>
      </c>
      <c r="W222" s="60">
        <f t="shared" si="55"/>
        <v>2284.7999999999997</v>
      </c>
      <c r="X222" s="60">
        <f t="shared" si="47"/>
        <v>391.68</v>
      </c>
      <c r="Y222" s="60">
        <f t="shared" si="48"/>
        <v>1240.32</v>
      </c>
      <c r="Z222" s="60">
        <f t="shared" si="49"/>
        <v>261.12</v>
      </c>
      <c r="AA222" s="62">
        <v>0</v>
      </c>
      <c r="AB222" s="62">
        <v>0</v>
      </c>
      <c r="AC222" s="62">
        <v>0</v>
      </c>
      <c r="AD222" s="60">
        <f t="shared" si="50"/>
        <v>18933.919999999998</v>
      </c>
      <c r="AE222" s="60">
        <f t="shared" si="51"/>
        <v>227207.03999999998</v>
      </c>
      <c r="AF222" s="60">
        <f t="shared" si="56"/>
        <v>21760</v>
      </c>
      <c r="AG222" s="60">
        <f t="shared" si="52"/>
        <v>2176</v>
      </c>
      <c r="AH222" s="60">
        <f t="shared" si="57"/>
        <v>6528</v>
      </c>
      <c r="AI222" s="62">
        <f t="shared" si="58"/>
        <v>2611.1999999999998</v>
      </c>
      <c r="AJ222" s="62">
        <v>0</v>
      </c>
      <c r="AK222" s="62">
        <v>0</v>
      </c>
      <c r="AL222" s="60"/>
      <c r="AM222" s="60"/>
      <c r="AN222" s="60"/>
      <c r="AO222" s="62">
        <v>0</v>
      </c>
      <c r="AP222" s="11">
        <f t="shared" si="53"/>
        <v>260282.23999999999</v>
      </c>
    </row>
    <row r="223" spans="1:42" x14ac:dyDescent="0.2">
      <c r="A223" s="51">
        <f t="shared" si="59"/>
        <v>220</v>
      </c>
      <c r="B223" s="52">
        <v>11</v>
      </c>
      <c r="C223" s="52" t="s">
        <v>217</v>
      </c>
      <c r="D223" s="52">
        <v>251</v>
      </c>
      <c r="E223" s="52">
        <v>373</v>
      </c>
      <c r="F223" s="52">
        <v>2</v>
      </c>
      <c r="G223" s="53" t="s">
        <v>314</v>
      </c>
      <c r="H223" s="104"/>
      <c r="I223" s="55">
        <f t="shared" ref="I223:I227" si="60">IF(H223="",0,2020-YEAR(H223))</f>
        <v>0</v>
      </c>
      <c r="J223" s="64">
        <v>6</v>
      </c>
      <c r="K223" s="64">
        <v>12</v>
      </c>
      <c r="L223" s="63" t="s">
        <v>215</v>
      </c>
      <c r="M223" s="65" t="s">
        <v>301</v>
      </c>
      <c r="N223" s="66" t="s">
        <v>306</v>
      </c>
      <c r="O223" s="66" t="s">
        <v>306</v>
      </c>
      <c r="P223" s="56">
        <v>123.22</v>
      </c>
      <c r="Q223" s="67">
        <v>13056</v>
      </c>
      <c r="R223" s="60"/>
      <c r="S223" s="60">
        <f t="shared" ref="S223:S227" si="61">+Q223+R223</f>
        <v>13056</v>
      </c>
      <c r="T223" s="69">
        <v>1016</v>
      </c>
      <c r="U223" s="63">
        <v>684</v>
      </c>
      <c r="V223" s="62">
        <f t="shared" ref="V223:V227" si="62">IF(I223&gt;=5,(21.637%*I223)*P223,0)</f>
        <v>0</v>
      </c>
      <c r="W223" s="60">
        <f t="shared" ref="W223:W227" si="63">+S223*17.5%</f>
        <v>2284.7999999999997</v>
      </c>
      <c r="X223" s="60">
        <f t="shared" ref="X223:X227" si="64">+S223*3%</f>
        <v>391.68</v>
      </c>
      <c r="Y223" s="60">
        <f t="shared" ref="Y223:Y227" si="65">S223*9.5%</f>
        <v>1240.32</v>
      </c>
      <c r="Z223" s="60">
        <f t="shared" ref="Z223:Z227" si="66">+S223*2%</f>
        <v>261.12</v>
      </c>
      <c r="AA223" s="62">
        <v>0</v>
      </c>
      <c r="AB223" s="62">
        <v>0</v>
      </c>
      <c r="AC223" s="62">
        <v>0</v>
      </c>
      <c r="AD223" s="60">
        <f t="shared" ref="AD223:AD227" si="67">SUM(S223:AC223)</f>
        <v>18933.919999999998</v>
      </c>
      <c r="AE223" s="60">
        <f t="shared" si="51"/>
        <v>227207.03999999998</v>
      </c>
      <c r="AF223" s="60">
        <f t="shared" ref="AF223:AF227" si="68">+Q223/30*(50)</f>
        <v>21760</v>
      </c>
      <c r="AG223" s="60">
        <f t="shared" ref="AG223:AG227" si="69">+Q223/30*20*0.25</f>
        <v>2176</v>
      </c>
      <c r="AH223" s="60">
        <f t="shared" ref="AH223:AH227" si="70">S223/2</f>
        <v>6528</v>
      </c>
      <c r="AI223" s="62">
        <f t="shared" ref="AI223:AI227" si="71">+Q223/30*6</f>
        <v>2611.1999999999998</v>
      </c>
      <c r="AJ223" s="62">
        <v>0</v>
      </c>
      <c r="AK223" s="62">
        <v>0</v>
      </c>
      <c r="AL223" s="60"/>
      <c r="AM223" s="60"/>
      <c r="AN223" s="60"/>
      <c r="AO223" s="62">
        <v>0</v>
      </c>
      <c r="AP223" s="11">
        <f t="shared" ref="AP223:AP227" si="72">+AE223+AF223+AG223+AH223+AI223+AJ223+AK223+AO223</f>
        <v>260282.23999999999</v>
      </c>
    </row>
    <row r="224" spans="1:42" x14ac:dyDescent="0.2">
      <c r="A224" s="51">
        <f t="shared" si="59"/>
        <v>221</v>
      </c>
      <c r="B224" s="52">
        <v>11</v>
      </c>
      <c r="C224" s="52" t="s">
        <v>217</v>
      </c>
      <c r="D224" s="52">
        <v>251</v>
      </c>
      <c r="E224" s="52">
        <v>373</v>
      </c>
      <c r="F224" s="52">
        <v>2</v>
      </c>
      <c r="G224" s="53" t="s">
        <v>314</v>
      </c>
      <c r="H224" s="104"/>
      <c r="I224" s="55">
        <f t="shared" si="60"/>
        <v>0</v>
      </c>
      <c r="J224" s="64">
        <v>6</v>
      </c>
      <c r="K224" s="64">
        <v>12</v>
      </c>
      <c r="L224" s="63" t="s">
        <v>215</v>
      </c>
      <c r="M224" s="65" t="s">
        <v>301</v>
      </c>
      <c r="N224" s="66" t="s">
        <v>306</v>
      </c>
      <c r="O224" s="66" t="s">
        <v>306</v>
      </c>
      <c r="P224" s="56">
        <v>123.22</v>
      </c>
      <c r="Q224" s="67">
        <v>13056</v>
      </c>
      <c r="R224" s="60"/>
      <c r="S224" s="60">
        <f t="shared" si="61"/>
        <v>13056</v>
      </c>
      <c r="T224" s="69">
        <v>1016</v>
      </c>
      <c r="U224" s="63">
        <v>684</v>
      </c>
      <c r="V224" s="62">
        <f t="shared" si="62"/>
        <v>0</v>
      </c>
      <c r="W224" s="60">
        <f t="shared" si="63"/>
        <v>2284.7999999999997</v>
      </c>
      <c r="X224" s="60">
        <f t="shared" si="64"/>
        <v>391.68</v>
      </c>
      <c r="Y224" s="60">
        <f t="shared" si="65"/>
        <v>1240.32</v>
      </c>
      <c r="Z224" s="60">
        <f t="shared" si="66"/>
        <v>261.12</v>
      </c>
      <c r="AA224" s="62">
        <v>0</v>
      </c>
      <c r="AB224" s="62">
        <v>0</v>
      </c>
      <c r="AC224" s="62">
        <v>0</v>
      </c>
      <c r="AD224" s="60">
        <f t="shared" si="67"/>
        <v>18933.919999999998</v>
      </c>
      <c r="AE224" s="60">
        <f t="shared" si="51"/>
        <v>227207.03999999998</v>
      </c>
      <c r="AF224" s="60">
        <f t="shared" si="68"/>
        <v>21760</v>
      </c>
      <c r="AG224" s="60">
        <f t="shared" si="69"/>
        <v>2176</v>
      </c>
      <c r="AH224" s="60">
        <f t="shared" si="70"/>
        <v>6528</v>
      </c>
      <c r="AI224" s="62">
        <f t="shared" si="71"/>
        <v>2611.1999999999998</v>
      </c>
      <c r="AJ224" s="62">
        <v>0</v>
      </c>
      <c r="AK224" s="62">
        <v>0</v>
      </c>
      <c r="AL224" s="60"/>
      <c r="AM224" s="60"/>
      <c r="AN224" s="60"/>
      <c r="AO224" s="62">
        <v>0</v>
      </c>
      <c r="AP224" s="11">
        <f t="shared" si="72"/>
        <v>260282.23999999999</v>
      </c>
    </row>
    <row r="225" spans="1:42" x14ac:dyDescent="0.2">
      <c r="A225" s="51">
        <f t="shared" si="59"/>
        <v>222</v>
      </c>
      <c r="B225" s="52">
        <v>11</v>
      </c>
      <c r="C225" s="52" t="s">
        <v>217</v>
      </c>
      <c r="D225" s="52">
        <v>251</v>
      </c>
      <c r="E225" s="52">
        <v>373</v>
      </c>
      <c r="F225" s="52">
        <v>2</v>
      </c>
      <c r="G225" s="53" t="s">
        <v>314</v>
      </c>
      <c r="H225" s="104"/>
      <c r="I225" s="55">
        <f t="shared" si="60"/>
        <v>0</v>
      </c>
      <c r="J225" s="64">
        <v>6</v>
      </c>
      <c r="K225" s="64">
        <v>12</v>
      </c>
      <c r="L225" s="63" t="s">
        <v>215</v>
      </c>
      <c r="M225" s="65" t="s">
        <v>301</v>
      </c>
      <c r="N225" s="66" t="s">
        <v>306</v>
      </c>
      <c r="O225" s="66" t="s">
        <v>306</v>
      </c>
      <c r="P225" s="56">
        <v>123.22</v>
      </c>
      <c r="Q225" s="67">
        <v>13056</v>
      </c>
      <c r="R225" s="60"/>
      <c r="S225" s="60">
        <f t="shared" si="61"/>
        <v>13056</v>
      </c>
      <c r="T225" s="69">
        <v>1016</v>
      </c>
      <c r="U225" s="63">
        <v>684</v>
      </c>
      <c r="V225" s="62">
        <f t="shared" si="62"/>
        <v>0</v>
      </c>
      <c r="W225" s="60">
        <f t="shared" si="63"/>
        <v>2284.7999999999997</v>
      </c>
      <c r="X225" s="60">
        <f t="shared" si="64"/>
        <v>391.68</v>
      </c>
      <c r="Y225" s="60">
        <f t="shared" si="65"/>
        <v>1240.32</v>
      </c>
      <c r="Z225" s="60">
        <f t="shared" si="66"/>
        <v>261.12</v>
      </c>
      <c r="AA225" s="62">
        <v>0</v>
      </c>
      <c r="AB225" s="62">
        <v>0</v>
      </c>
      <c r="AC225" s="62">
        <v>0</v>
      </c>
      <c r="AD225" s="60">
        <f t="shared" si="67"/>
        <v>18933.919999999998</v>
      </c>
      <c r="AE225" s="60">
        <f t="shared" si="51"/>
        <v>227207.03999999998</v>
      </c>
      <c r="AF225" s="60">
        <f t="shared" si="68"/>
        <v>21760</v>
      </c>
      <c r="AG225" s="60">
        <f t="shared" si="69"/>
        <v>2176</v>
      </c>
      <c r="AH225" s="60">
        <f t="shared" si="70"/>
        <v>6528</v>
      </c>
      <c r="AI225" s="62">
        <f t="shared" si="71"/>
        <v>2611.1999999999998</v>
      </c>
      <c r="AJ225" s="62">
        <v>0</v>
      </c>
      <c r="AK225" s="62">
        <v>0</v>
      </c>
      <c r="AL225" s="60"/>
      <c r="AM225" s="60"/>
      <c r="AN225" s="60"/>
      <c r="AO225" s="62">
        <v>0</v>
      </c>
      <c r="AP225" s="11">
        <f t="shared" si="72"/>
        <v>260282.23999999999</v>
      </c>
    </row>
    <row r="226" spans="1:42" x14ac:dyDescent="0.2">
      <c r="A226" s="51">
        <f t="shared" si="59"/>
        <v>223</v>
      </c>
      <c r="B226" s="52">
        <v>11</v>
      </c>
      <c r="C226" s="52" t="s">
        <v>217</v>
      </c>
      <c r="D226" s="52">
        <v>251</v>
      </c>
      <c r="E226" s="52">
        <v>373</v>
      </c>
      <c r="F226" s="52">
        <v>2</v>
      </c>
      <c r="G226" s="53" t="s">
        <v>314</v>
      </c>
      <c r="H226" s="104"/>
      <c r="I226" s="55">
        <f t="shared" si="60"/>
        <v>0</v>
      </c>
      <c r="J226" s="64">
        <v>6</v>
      </c>
      <c r="K226" s="64">
        <v>12</v>
      </c>
      <c r="L226" s="63" t="s">
        <v>215</v>
      </c>
      <c r="M226" s="65" t="s">
        <v>301</v>
      </c>
      <c r="N226" s="66" t="s">
        <v>306</v>
      </c>
      <c r="O226" s="66" t="s">
        <v>306</v>
      </c>
      <c r="P226" s="56">
        <v>123.22</v>
      </c>
      <c r="Q226" s="67">
        <v>13056</v>
      </c>
      <c r="R226" s="60"/>
      <c r="S226" s="60">
        <f t="shared" si="61"/>
        <v>13056</v>
      </c>
      <c r="T226" s="69">
        <v>1016</v>
      </c>
      <c r="U226" s="63">
        <v>684</v>
      </c>
      <c r="V226" s="62">
        <f t="shared" si="62"/>
        <v>0</v>
      </c>
      <c r="W226" s="60">
        <f t="shared" si="63"/>
        <v>2284.7999999999997</v>
      </c>
      <c r="X226" s="60">
        <f t="shared" si="64"/>
        <v>391.68</v>
      </c>
      <c r="Y226" s="60">
        <f t="shared" si="65"/>
        <v>1240.32</v>
      </c>
      <c r="Z226" s="60">
        <f t="shared" si="66"/>
        <v>261.12</v>
      </c>
      <c r="AA226" s="62">
        <v>0</v>
      </c>
      <c r="AB226" s="62">
        <v>0</v>
      </c>
      <c r="AC226" s="62">
        <v>0</v>
      </c>
      <c r="AD226" s="60">
        <f t="shared" si="67"/>
        <v>18933.919999999998</v>
      </c>
      <c r="AE226" s="60">
        <f t="shared" si="51"/>
        <v>227207.03999999998</v>
      </c>
      <c r="AF226" s="60">
        <f t="shared" si="68"/>
        <v>21760</v>
      </c>
      <c r="AG226" s="60">
        <f t="shared" si="69"/>
        <v>2176</v>
      </c>
      <c r="AH226" s="60">
        <f t="shared" si="70"/>
        <v>6528</v>
      </c>
      <c r="AI226" s="62">
        <f t="shared" si="71"/>
        <v>2611.1999999999998</v>
      </c>
      <c r="AJ226" s="62">
        <v>0</v>
      </c>
      <c r="AK226" s="62">
        <v>0</v>
      </c>
      <c r="AL226" s="60"/>
      <c r="AM226" s="60"/>
      <c r="AN226" s="60"/>
      <c r="AO226" s="62">
        <v>0</v>
      </c>
      <c r="AP226" s="11">
        <f t="shared" si="72"/>
        <v>260282.23999999999</v>
      </c>
    </row>
    <row r="227" spans="1:42" x14ac:dyDescent="0.2">
      <c r="A227" s="51">
        <f t="shared" si="59"/>
        <v>224</v>
      </c>
      <c r="B227" s="52">
        <v>11</v>
      </c>
      <c r="C227" s="52" t="s">
        <v>217</v>
      </c>
      <c r="D227" s="52">
        <v>251</v>
      </c>
      <c r="E227" s="52">
        <v>373</v>
      </c>
      <c r="F227" s="52">
        <v>2</v>
      </c>
      <c r="G227" s="53" t="s">
        <v>314</v>
      </c>
      <c r="H227" s="104"/>
      <c r="I227" s="55">
        <f t="shared" si="60"/>
        <v>0</v>
      </c>
      <c r="J227" s="64">
        <v>6</v>
      </c>
      <c r="K227" s="64">
        <v>12</v>
      </c>
      <c r="L227" s="63" t="s">
        <v>215</v>
      </c>
      <c r="M227" s="65" t="s">
        <v>301</v>
      </c>
      <c r="N227" s="66" t="s">
        <v>306</v>
      </c>
      <c r="O227" s="66" t="s">
        <v>306</v>
      </c>
      <c r="P227" s="56">
        <v>123.22</v>
      </c>
      <c r="Q227" s="67">
        <v>13056</v>
      </c>
      <c r="R227" s="60"/>
      <c r="S227" s="60">
        <f t="shared" si="61"/>
        <v>13056</v>
      </c>
      <c r="T227" s="69">
        <v>1016</v>
      </c>
      <c r="U227" s="63">
        <v>684</v>
      </c>
      <c r="V227" s="62">
        <f t="shared" si="62"/>
        <v>0</v>
      </c>
      <c r="W227" s="60">
        <f t="shared" si="63"/>
        <v>2284.7999999999997</v>
      </c>
      <c r="X227" s="60">
        <f t="shared" si="64"/>
        <v>391.68</v>
      </c>
      <c r="Y227" s="60">
        <f t="shared" si="65"/>
        <v>1240.32</v>
      </c>
      <c r="Z227" s="60">
        <f t="shared" si="66"/>
        <v>261.12</v>
      </c>
      <c r="AA227" s="62">
        <v>0</v>
      </c>
      <c r="AB227" s="62">
        <v>0</v>
      </c>
      <c r="AC227" s="62">
        <v>0</v>
      </c>
      <c r="AD227" s="60">
        <f t="shared" si="67"/>
        <v>18933.919999999998</v>
      </c>
      <c r="AE227" s="60">
        <f t="shared" si="51"/>
        <v>227207.03999999998</v>
      </c>
      <c r="AF227" s="60">
        <f t="shared" si="68"/>
        <v>21760</v>
      </c>
      <c r="AG227" s="60">
        <f t="shared" si="69"/>
        <v>2176</v>
      </c>
      <c r="AH227" s="60">
        <f t="shared" si="70"/>
        <v>6528</v>
      </c>
      <c r="AI227" s="62">
        <f t="shared" si="71"/>
        <v>2611.1999999999998</v>
      </c>
      <c r="AJ227" s="62">
        <v>0</v>
      </c>
      <c r="AK227" s="62">
        <v>0</v>
      </c>
      <c r="AL227" s="60"/>
      <c r="AM227" s="60"/>
      <c r="AN227" s="60"/>
      <c r="AO227" s="62">
        <v>0</v>
      </c>
      <c r="AP227" s="11">
        <f t="shared" si="72"/>
        <v>260282.23999999999</v>
      </c>
    </row>
    <row r="228" spans="1:42" x14ac:dyDescent="0.2">
      <c r="A228" s="51">
        <f t="shared" si="59"/>
        <v>225</v>
      </c>
      <c r="B228" s="52">
        <v>11</v>
      </c>
      <c r="C228" s="52" t="s">
        <v>217</v>
      </c>
      <c r="D228" s="52">
        <v>251</v>
      </c>
      <c r="E228" s="52">
        <v>373</v>
      </c>
      <c r="F228" s="52">
        <v>1</v>
      </c>
      <c r="G228" s="53" t="s">
        <v>209</v>
      </c>
      <c r="H228" s="102">
        <v>43451</v>
      </c>
      <c r="I228" s="55">
        <f t="shared" si="45"/>
        <v>2</v>
      </c>
      <c r="J228" s="64">
        <v>14</v>
      </c>
      <c r="K228" s="64">
        <v>8</v>
      </c>
      <c r="L228" s="63" t="s">
        <v>215</v>
      </c>
      <c r="M228" s="65" t="s">
        <v>307</v>
      </c>
      <c r="N228" s="66" t="s">
        <v>295</v>
      </c>
      <c r="O228" s="66" t="s">
        <v>295</v>
      </c>
      <c r="P228" s="56">
        <v>123.22</v>
      </c>
      <c r="Q228" s="67">
        <v>17654</v>
      </c>
      <c r="R228" s="60">
        <v>0</v>
      </c>
      <c r="S228" s="60">
        <f t="shared" si="46"/>
        <v>17654</v>
      </c>
      <c r="T228" s="69">
        <v>1163</v>
      </c>
      <c r="U228" s="63">
        <v>722</v>
      </c>
      <c r="V228" s="62">
        <f t="shared" si="54"/>
        <v>0</v>
      </c>
      <c r="W228" s="60">
        <f t="shared" ref="W228:W235" si="73">+S228*17.5%</f>
        <v>3089.45</v>
      </c>
      <c r="X228" s="60">
        <f t="shared" si="47"/>
        <v>529.62</v>
      </c>
      <c r="Y228" s="60">
        <f t="shared" si="48"/>
        <v>1677.13</v>
      </c>
      <c r="Z228" s="60">
        <f t="shared" si="49"/>
        <v>353.08</v>
      </c>
      <c r="AA228" s="62">
        <v>0</v>
      </c>
      <c r="AB228" s="62">
        <v>0</v>
      </c>
      <c r="AC228" s="62">
        <v>0</v>
      </c>
      <c r="AD228" s="60">
        <f t="shared" si="50"/>
        <v>25188.280000000002</v>
      </c>
      <c r="AE228" s="60">
        <f t="shared" si="51"/>
        <v>302259.36000000004</v>
      </c>
      <c r="AF228" s="60">
        <f t="shared" ref="AF228:AF235" si="74">+Q228/30*(50)</f>
        <v>29423.333333333336</v>
      </c>
      <c r="AG228" s="60">
        <f t="shared" si="52"/>
        <v>2942.3333333333335</v>
      </c>
      <c r="AH228" s="60">
        <f t="shared" ref="AH228:AH235" si="75">S228/2</f>
        <v>8827</v>
      </c>
      <c r="AI228" s="62">
        <f t="shared" ref="AI228:AI235" si="76">+Q228/30*6</f>
        <v>3530.8</v>
      </c>
      <c r="AJ228" s="62">
        <v>0</v>
      </c>
      <c r="AK228" s="62">
        <v>0</v>
      </c>
      <c r="AL228" s="60"/>
      <c r="AM228" s="60"/>
      <c r="AN228" s="60"/>
      <c r="AO228" s="62">
        <v>0</v>
      </c>
      <c r="AP228" s="11">
        <f t="shared" ref="AP228:AP235" si="77">+AE228+AF228+AG228+AH228+AI228+AJ228+AK228+AO228</f>
        <v>346982.82666666666</v>
      </c>
    </row>
    <row r="229" spans="1:42" x14ac:dyDescent="0.2">
      <c r="A229" s="51">
        <f t="shared" si="59"/>
        <v>226</v>
      </c>
      <c r="B229" s="52">
        <v>11</v>
      </c>
      <c r="C229" s="52" t="s">
        <v>217</v>
      </c>
      <c r="D229" s="52">
        <v>251</v>
      </c>
      <c r="E229" s="52">
        <v>373</v>
      </c>
      <c r="F229" s="52">
        <v>2</v>
      </c>
      <c r="G229" s="70" t="s">
        <v>210</v>
      </c>
      <c r="H229" s="104">
        <v>41183</v>
      </c>
      <c r="I229" s="55">
        <f t="shared" si="45"/>
        <v>8</v>
      </c>
      <c r="J229" s="64">
        <v>6</v>
      </c>
      <c r="K229" s="64">
        <v>12</v>
      </c>
      <c r="L229" s="63" t="s">
        <v>216</v>
      </c>
      <c r="M229" s="65" t="s">
        <v>298</v>
      </c>
      <c r="N229" s="64" t="s">
        <v>282</v>
      </c>
      <c r="O229" s="64" t="s">
        <v>282</v>
      </c>
      <c r="P229" s="56">
        <v>123.22</v>
      </c>
      <c r="Q229" s="67">
        <v>13056</v>
      </c>
      <c r="R229" s="60">
        <v>0</v>
      </c>
      <c r="S229" s="60">
        <f t="shared" si="46"/>
        <v>13056</v>
      </c>
      <c r="T229" s="69">
        <v>1016</v>
      </c>
      <c r="U229" s="63">
        <v>684</v>
      </c>
      <c r="V229" s="62">
        <f t="shared" si="54"/>
        <v>213.28889119999999</v>
      </c>
      <c r="W229" s="60">
        <f t="shared" si="73"/>
        <v>2284.7999999999997</v>
      </c>
      <c r="X229" s="60">
        <f t="shared" si="47"/>
        <v>391.68</v>
      </c>
      <c r="Y229" s="60">
        <f t="shared" si="48"/>
        <v>1240.32</v>
      </c>
      <c r="Z229" s="60">
        <f t="shared" si="49"/>
        <v>261.12</v>
      </c>
      <c r="AA229" s="62">
        <v>0</v>
      </c>
      <c r="AB229" s="62">
        <v>0</v>
      </c>
      <c r="AC229" s="62">
        <v>0</v>
      </c>
      <c r="AD229" s="60">
        <f t="shared" si="50"/>
        <v>19147.2088912</v>
      </c>
      <c r="AE229" s="60">
        <f t="shared" si="51"/>
        <v>229766.50669439998</v>
      </c>
      <c r="AF229" s="60">
        <f t="shared" si="74"/>
        <v>21760</v>
      </c>
      <c r="AG229" s="60">
        <f t="shared" si="52"/>
        <v>2176</v>
      </c>
      <c r="AH229" s="60">
        <f t="shared" si="75"/>
        <v>6528</v>
      </c>
      <c r="AI229" s="62">
        <f t="shared" si="76"/>
        <v>2611.1999999999998</v>
      </c>
      <c r="AJ229" s="62">
        <v>0</v>
      </c>
      <c r="AK229" s="62">
        <v>0</v>
      </c>
      <c r="AL229" s="60"/>
      <c r="AM229" s="60"/>
      <c r="AN229" s="60"/>
      <c r="AO229" s="62">
        <v>0</v>
      </c>
      <c r="AP229" s="11">
        <f t="shared" si="77"/>
        <v>262841.7066944</v>
      </c>
    </row>
    <row r="230" spans="1:42" x14ac:dyDescent="0.2">
      <c r="A230" s="51">
        <f t="shared" si="59"/>
        <v>227</v>
      </c>
      <c r="B230" s="52">
        <v>11</v>
      </c>
      <c r="C230" s="52" t="s">
        <v>217</v>
      </c>
      <c r="D230" s="52">
        <v>251</v>
      </c>
      <c r="E230" s="52">
        <v>373</v>
      </c>
      <c r="F230" s="52">
        <v>2</v>
      </c>
      <c r="G230" s="53" t="s">
        <v>211</v>
      </c>
      <c r="H230" s="104">
        <v>43374</v>
      </c>
      <c r="I230" s="55">
        <f t="shared" si="45"/>
        <v>2</v>
      </c>
      <c r="J230" s="64">
        <v>6</v>
      </c>
      <c r="K230" s="64">
        <v>12</v>
      </c>
      <c r="L230" s="63" t="s">
        <v>216</v>
      </c>
      <c r="M230" s="65" t="s">
        <v>298</v>
      </c>
      <c r="N230" s="64" t="s">
        <v>282</v>
      </c>
      <c r="O230" s="64" t="s">
        <v>282</v>
      </c>
      <c r="P230" s="56">
        <v>123.22</v>
      </c>
      <c r="Q230" s="67">
        <v>13056</v>
      </c>
      <c r="R230" s="60">
        <v>0</v>
      </c>
      <c r="S230" s="60">
        <f t="shared" si="46"/>
        <v>13056</v>
      </c>
      <c r="T230" s="69">
        <v>1016</v>
      </c>
      <c r="U230" s="63">
        <v>684</v>
      </c>
      <c r="V230" s="62">
        <f t="shared" si="54"/>
        <v>0</v>
      </c>
      <c r="W230" s="60">
        <f t="shared" si="73"/>
        <v>2284.7999999999997</v>
      </c>
      <c r="X230" s="60">
        <f t="shared" si="47"/>
        <v>391.68</v>
      </c>
      <c r="Y230" s="60">
        <f t="shared" si="48"/>
        <v>1240.32</v>
      </c>
      <c r="Z230" s="60">
        <f t="shared" si="49"/>
        <v>261.12</v>
      </c>
      <c r="AA230" s="62">
        <v>0</v>
      </c>
      <c r="AB230" s="62">
        <v>0</v>
      </c>
      <c r="AC230" s="62">
        <v>0</v>
      </c>
      <c r="AD230" s="60">
        <f t="shared" si="50"/>
        <v>18933.919999999998</v>
      </c>
      <c r="AE230" s="60">
        <f t="shared" si="51"/>
        <v>227207.03999999998</v>
      </c>
      <c r="AF230" s="60">
        <f t="shared" si="74"/>
        <v>21760</v>
      </c>
      <c r="AG230" s="60">
        <f t="shared" si="52"/>
        <v>2176</v>
      </c>
      <c r="AH230" s="60">
        <f t="shared" si="75"/>
        <v>6528</v>
      </c>
      <c r="AI230" s="62">
        <f t="shared" si="76"/>
        <v>2611.1999999999998</v>
      </c>
      <c r="AJ230" s="62">
        <v>0</v>
      </c>
      <c r="AK230" s="62">
        <v>0</v>
      </c>
      <c r="AL230" s="60"/>
      <c r="AM230" s="60"/>
      <c r="AN230" s="60"/>
      <c r="AO230" s="62">
        <v>0</v>
      </c>
      <c r="AP230" s="11">
        <f t="shared" si="77"/>
        <v>260282.23999999999</v>
      </c>
    </row>
    <row r="231" spans="1:42" x14ac:dyDescent="0.2">
      <c r="A231" s="51">
        <f t="shared" si="59"/>
        <v>228</v>
      </c>
      <c r="B231" s="52">
        <v>11</v>
      </c>
      <c r="C231" s="52" t="s">
        <v>217</v>
      </c>
      <c r="D231" s="52">
        <v>251</v>
      </c>
      <c r="E231" s="52">
        <v>373</v>
      </c>
      <c r="F231" s="52">
        <v>2</v>
      </c>
      <c r="G231" s="53" t="s">
        <v>33</v>
      </c>
      <c r="H231" s="104"/>
      <c r="I231" s="55">
        <f t="shared" si="45"/>
        <v>0</v>
      </c>
      <c r="J231" s="64">
        <v>6</v>
      </c>
      <c r="K231" s="64">
        <v>12</v>
      </c>
      <c r="L231" s="63" t="s">
        <v>215</v>
      </c>
      <c r="M231" s="65" t="s">
        <v>298</v>
      </c>
      <c r="N231" s="64" t="s">
        <v>282</v>
      </c>
      <c r="O231" s="64" t="s">
        <v>282</v>
      </c>
      <c r="P231" s="56">
        <v>123.22</v>
      </c>
      <c r="Q231" s="67">
        <v>13056</v>
      </c>
      <c r="R231" s="60">
        <v>0</v>
      </c>
      <c r="S231" s="60">
        <f t="shared" si="46"/>
        <v>13056</v>
      </c>
      <c r="T231" s="69">
        <v>1016</v>
      </c>
      <c r="U231" s="63">
        <v>684</v>
      </c>
      <c r="V231" s="62">
        <f t="shared" si="54"/>
        <v>0</v>
      </c>
      <c r="W231" s="60">
        <f t="shared" si="73"/>
        <v>2284.7999999999997</v>
      </c>
      <c r="X231" s="60">
        <f t="shared" si="47"/>
        <v>391.68</v>
      </c>
      <c r="Y231" s="60">
        <f t="shared" si="48"/>
        <v>1240.32</v>
      </c>
      <c r="Z231" s="60">
        <f t="shared" si="49"/>
        <v>261.12</v>
      </c>
      <c r="AA231" s="62">
        <v>0</v>
      </c>
      <c r="AB231" s="62">
        <v>0</v>
      </c>
      <c r="AC231" s="62">
        <v>0</v>
      </c>
      <c r="AD231" s="60">
        <f t="shared" si="50"/>
        <v>18933.919999999998</v>
      </c>
      <c r="AE231" s="60">
        <f t="shared" si="51"/>
        <v>227207.03999999998</v>
      </c>
      <c r="AF231" s="60">
        <f t="shared" si="74"/>
        <v>21760</v>
      </c>
      <c r="AG231" s="60">
        <f t="shared" si="52"/>
        <v>2176</v>
      </c>
      <c r="AH231" s="60">
        <f t="shared" si="75"/>
        <v>6528</v>
      </c>
      <c r="AI231" s="62">
        <f t="shared" si="76"/>
        <v>2611.1999999999998</v>
      </c>
      <c r="AJ231" s="62">
        <v>0</v>
      </c>
      <c r="AK231" s="62">
        <v>0</v>
      </c>
      <c r="AL231" s="60"/>
      <c r="AM231" s="60"/>
      <c r="AN231" s="60"/>
      <c r="AO231" s="62">
        <v>0</v>
      </c>
      <c r="AP231" s="11">
        <f t="shared" si="77"/>
        <v>260282.23999999999</v>
      </c>
    </row>
    <row r="232" spans="1:42" x14ac:dyDescent="0.2">
      <c r="A232" s="51">
        <f t="shared" si="59"/>
        <v>229</v>
      </c>
      <c r="B232" s="52">
        <v>11</v>
      </c>
      <c r="C232" s="52" t="s">
        <v>217</v>
      </c>
      <c r="D232" s="52">
        <v>251</v>
      </c>
      <c r="E232" s="52">
        <v>373</v>
      </c>
      <c r="F232" s="52">
        <v>1</v>
      </c>
      <c r="G232" s="53" t="s">
        <v>212</v>
      </c>
      <c r="H232" s="104">
        <v>29015</v>
      </c>
      <c r="I232" s="55">
        <f t="shared" si="45"/>
        <v>41</v>
      </c>
      <c r="J232" s="64">
        <v>2</v>
      </c>
      <c r="K232" s="64">
        <v>8</v>
      </c>
      <c r="L232" s="63" t="s">
        <v>216</v>
      </c>
      <c r="M232" s="65" t="s">
        <v>300</v>
      </c>
      <c r="N232" s="66" t="s">
        <v>306</v>
      </c>
      <c r="O232" s="66" t="s">
        <v>306</v>
      </c>
      <c r="P232" s="56">
        <v>123.22</v>
      </c>
      <c r="Q232" s="67">
        <v>10679</v>
      </c>
      <c r="R232" s="60">
        <v>0</v>
      </c>
      <c r="S232" s="60">
        <f t="shared" si="46"/>
        <v>10679</v>
      </c>
      <c r="T232" s="69">
        <v>737</v>
      </c>
      <c r="U232" s="63">
        <v>455</v>
      </c>
      <c r="V232" s="62">
        <f t="shared" si="54"/>
        <v>1093.1055674000002</v>
      </c>
      <c r="W232" s="60">
        <f t="shared" si="73"/>
        <v>1868.8249999999998</v>
      </c>
      <c r="X232" s="60">
        <f t="shared" si="47"/>
        <v>320.37</v>
      </c>
      <c r="Y232" s="60">
        <f t="shared" si="48"/>
        <v>1014.505</v>
      </c>
      <c r="Z232" s="60">
        <f t="shared" si="49"/>
        <v>213.58</v>
      </c>
      <c r="AA232" s="62">
        <v>0</v>
      </c>
      <c r="AB232" s="62">
        <v>0</v>
      </c>
      <c r="AC232" s="62">
        <v>0</v>
      </c>
      <c r="AD232" s="60">
        <f t="shared" si="50"/>
        <v>16381.385567399999</v>
      </c>
      <c r="AE232" s="60">
        <f t="shared" si="51"/>
        <v>196576.62680879998</v>
      </c>
      <c r="AF232" s="60">
        <f t="shared" si="74"/>
        <v>17798.333333333332</v>
      </c>
      <c r="AG232" s="60">
        <f t="shared" si="52"/>
        <v>1779.8333333333333</v>
      </c>
      <c r="AH232" s="60">
        <f t="shared" si="75"/>
        <v>5339.5</v>
      </c>
      <c r="AI232" s="62">
        <f t="shared" si="76"/>
        <v>2135.7999999999997</v>
      </c>
      <c r="AJ232" s="62">
        <v>0</v>
      </c>
      <c r="AK232" s="62">
        <v>0</v>
      </c>
      <c r="AL232" s="60"/>
      <c r="AM232" s="60"/>
      <c r="AN232" s="60"/>
      <c r="AO232" s="62">
        <v>0</v>
      </c>
      <c r="AP232" s="11">
        <f t="shared" si="77"/>
        <v>223630.09347546665</v>
      </c>
    </row>
    <row r="233" spans="1:42" x14ac:dyDescent="0.2">
      <c r="A233" s="51">
        <f t="shared" si="59"/>
        <v>230</v>
      </c>
      <c r="B233" s="52">
        <v>11</v>
      </c>
      <c r="C233" s="52" t="s">
        <v>217</v>
      </c>
      <c r="D233" s="52">
        <v>251</v>
      </c>
      <c r="E233" s="52">
        <v>373</v>
      </c>
      <c r="F233" s="52">
        <v>1</v>
      </c>
      <c r="G233" s="53" t="s">
        <v>29</v>
      </c>
      <c r="H233" s="104"/>
      <c r="I233" s="55">
        <f t="shared" si="45"/>
        <v>0</v>
      </c>
      <c r="J233" s="64">
        <v>2</v>
      </c>
      <c r="K233" s="64">
        <v>8</v>
      </c>
      <c r="L233" s="63" t="s">
        <v>216</v>
      </c>
      <c r="M233" s="65" t="s">
        <v>300</v>
      </c>
      <c r="N233" s="66" t="s">
        <v>306</v>
      </c>
      <c r="O233" s="66" t="s">
        <v>306</v>
      </c>
      <c r="P233" s="56">
        <v>123.22</v>
      </c>
      <c r="Q233" s="67">
        <v>10679</v>
      </c>
      <c r="R233" s="60">
        <v>0</v>
      </c>
      <c r="S233" s="60">
        <f t="shared" si="46"/>
        <v>10679</v>
      </c>
      <c r="T233" s="69">
        <v>737</v>
      </c>
      <c r="U233" s="63">
        <v>455</v>
      </c>
      <c r="V233" s="62">
        <f t="shared" si="54"/>
        <v>0</v>
      </c>
      <c r="W233" s="60">
        <f t="shared" si="73"/>
        <v>1868.8249999999998</v>
      </c>
      <c r="X233" s="60">
        <f t="shared" si="47"/>
        <v>320.37</v>
      </c>
      <c r="Y233" s="60">
        <f t="shared" si="48"/>
        <v>1014.505</v>
      </c>
      <c r="Z233" s="60">
        <f t="shared" si="49"/>
        <v>213.58</v>
      </c>
      <c r="AA233" s="62">
        <v>0</v>
      </c>
      <c r="AB233" s="62">
        <v>0</v>
      </c>
      <c r="AC233" s="62">
        <v>0</v>
      </c>
      <c r="AD233" s="60">
        <f t="shared" si="50"/>
        <v>15288.28</v>
      </c>
      <c r="AE233" s="60">
        <f t="shared" si="51"/>
        <v>183459.36000000002</v>
      </c>
      <c r="AF233" s="60">
        <f t="shared" si="74"/>
        <v>17798.333333333332</v>
      </c>
      <c r="AG233" s="60">
        <f t="shared" si="52"/>
        <v>1779.8333333333333</v>
      </c>
      <c r="AH233" s="60">
        <f t="shared" si="75"/>
        <v>5339.5</v>
      </c>
      <c r="AI233" s="62">
        <f t="shared" si="76"/>
        <v>2135.7999999999997</v>
      </c>
      <c r="AJ233" s="62">
        <v>0</v>
      </c>
      <c r="AK233" s="62">
        <v>0</v>
      </c>
      <c r="AL233" s="60"/>
      <c r="AM233" s="60"/>
      <c r="AN233" s="60"/>
      <c r="AO233" s="62">
        <v>0</v>
      </c>
      <c r="AP233" s="11">
        <f t="shared" si="77"/>
        <v>210512.82666666669</v>
      </c>
    </row>
    <row r="234" spans="1:42" x14ac:dyDescent="0.2">
      <c r="A234" s="74">
        <f t="shared" si="59"/>
        <v>231</v>
      </c>
      <c r="B234" s="75">
        <v>11</v>
      </c>
      <c r="C234" s="75" t="s">
        <v>217</v>
      </c>
      <c r="D234" s="75">
        <v>251</v>
      </c>
      <c r="E234" s="75">
        <v>373</v>
      </c>
      <c r="F234" s="75">
        <v>1</v>
      </c>
      <c r="G234" s="76" t="s">
        <v>213</v>
      </c>
      <c r="H234" s="105">
        <v>41092</v>
      </c>
      <c r="I234" s="78">
        <f t="shared" si="45"/>
        <v>8</v>
      </c>
      <c r="J234" s="79">
        <v>2</v>
      </c>
      <c r="K234" s="79">
        <v>8</v>
      </c>
      <c r="L234" s="80" t="s">
        <v>216</v>
      </c>
      <c r="M234" s="81" t="s">
        <v>300</v>
      </c>
      <c r="N234" s="82" t="s">
        <v>306</v>
      </c>
      <c r="O234" s="82" t="s">
        <v>306</v>
      </c>
      <c r="P234" s="83">
        <v>123.22</v>
      </c>
      <c r="Q234" s="77">
        <v>10679</v>
      </c>
      <c r="R234" s="84">
        <v>0</v>
      </c>
      <c r="S234" s="84">
        <f t="shared" si="46"/>
        <v>10679</v>
      </c>
      <c r="T234" s="85">
        <v>737</v>
      </c>
      <c r="U234" s="80">
        <v>455</v>
      </c>
      <c r="V234" s="86">
        <f t="shared" si="54"/>
        <v>213.28889119999999</v>
      </c>
      <c r="W234" s="84">
        <f t="shared" si="73"/>
        <v>1868.8249999999998</v>
      </c>
      <c r="X234" s="84">
        <f t="shared" si="47"/>
        <v>320.37</v>
      </c>
      <c r="Y234" s="84">
        <f t="shared" si="48"/>
        <v>1014.505</v>
      </c>
      <c r="Z234" s="84">
        <f t="shared" si="49"/>
        <v>213.58</v>
      </c>
      <c r="AA234" s="86">
        <v>0</v>
      </c>
      <c r="AB234" s="86">
        <v>0</v>
      </c>
      <c r="AC234" s="86">
        <v>0</v>
      </c>
      <c r="AD234" s="84">
        <f t="shared" si="50"/>
        <v>15501.568891199999</v>
      </c>
      <c r="AE234" s="84">
        <f t="shared" si="51"/>
        <v>186018.82669439999</v>
      </c>
      <c r="AF234" s="84">
        <f t="shared" si="74"/>
        <v>17798.333333333332</v>
      </c>
      <c r="AG234" s="84">
        <f t="shared" si="52"/>
        <v>1779.8333333333333</v>
      </c>
      <c r="AH234" s="84">
        <f t="shared" si="75"/>
        <v>5339.5</v>
      </c>
      <c r="AI234" s="86">
        <f t="shared" si="76"/>
        <v>2135.7999999999997</v>
      </c>
      <c r="AJ234" s="86">
        <v>0</v>
      </c>
      <c r="AK234" s="86">
        <v>0</v>
      </c>
      <c r="AL234" s="84"/>
      <c r="AM234" s="84"/>
      <c r="AN234" s="84"/>
      <c r="AO234" s="86">
        <v>0</v>
      </c>
      <c r="AP234" s="21">
        <f t="shared" si="77"/>
        <v>213072.29336106667</v>
      </c>
    </row>
    <row r="235" spans="1:42" x14ac:dyDescent="0.2">
      <c r="A235" s="87">
        <f t="shared" si="59"/>
        <v>232</v>
      </c>
      <c r="B235" s="52">
        <v>11</v>
      </c>
      <c r="C235" s="52" t="s">
        <v>217</v>
      </c>
      <c r="D235" s="52">
        <v>251</v>
      </c>
      <c r="E235" s="52">
        <v>373</v>
      </c>
      <c r="F235" s="52">
        <v>1</v>
      </c>
      <c r="G235" s="53" t="s">
        <v>214</v>
      </c>
      <c r="H235" s="102">
        <v>37806</v>
      </c>
      <c r="I235" s="55">
        <f t="shared" si="45"/>
        <v>17</v>
      </c>
      <c r="J235" s="64">
        <v>2</v>
      </c>
      <c r="K235" s="64">
        <v>8</v>
      </c>
      <c r="L235" s="63" t="s">
        <v>216</v>
      </c>
      <c r="M235" s="65" t="s">
        <v>300</v>
      </c>
      <c r="N235" s="64" t="s">
        <v>282</v>
      </c>
      <c r="O235" s="64" t="s">
        <v>282</v>
      </c>
      <c r="P235" s="56">
        <v>123.22</v>
      </c>
      <c r="Q235" s="67">
        <v>10679</v>
      </c>
      <c r="R235" s="60">
        <v>0</v>
      </c>
      <c r="S235" s="60">
        <f t="shared" si="46"/>
        <v>10679</v>
      </c>
      <c r="T235" s="69">
        <v>737</v>
      </c>
      <c r="U235" s="63">
        <v>455</v>
      </c>
      <c r="V235" s="62">
        <f>IF(I235&gt;=5,(21.637%*I235)*P235,0)</f>
        <v>453.23889380000003</v>
      </c>
      <c r="W235" s="60">
        <f t="shared" si="73"/>
        <v>1868.8249999999998</v>
      </c>
      <c r="X235" s="60">
        <f t="shared" si="47"/>
        <v>320.37</v>
      </c>
      <c r="Y235" s="60">
        <f t="shared" si="48"/>
        <v>1014.505</v>
      </c>
      <c r="Z235" s="60">
        <f t="shared" si="49"/>
        <v>213.58</v>
      </c>
      <c r="AA235" s="62">
        <v>0</v>
      </c>
      <c r="AB235" s="62">
        <v>0</v>
      </c>
      <c r="AC235" s="62">
        <v>0</v>
      </c>
      <c r="AD235" s="60">
        <f t="shared" si="50"/>
        <v>15741.518893800001</v>
      </c>
      <c r="AE235" s="60">
        <f t="shared" si="51"/>
        <v>188898.22672560002</v>
      </c>
      <c r="AF235" s="60">
        <f t="shared" si="74"/>
        <v>17798.333333333332</v>
      </c>
      <c r="AG235" s="60">
        <f t="shared" si="52"/>
        <v>1779.8333333333333</v>
      </c>
      <c r="AH235" s="60">
        <f t="shared" si="75"/>
        <v>5339.5</v>
      </c>
      <c r="AI235" s="62">
        <f t="shared" si="76"/>
        <v>2135.7999999999997</v>
      </c>
      <c r="AJ235" s="62">
        <v>0</v>
      </c>
      <c r="AK235" s="62">
        <v>0</v>
      </c>
      <c r="AL235" s="60"/>
      <c r="AM235" s="60"/>
      <c r="AN235" s="60"/>
      <c r="AO235" s="62">
        <v>0</v>
      </c>
      <c r="AP235" s="11">
        <f t="shared" si="77"/>
        <v>215951.69339226669</v>
      </c>
    </row>
    <row r="236" spans="1:42" x14ac:dyDescent="0.2">
      <c r="A236" s="22"/>
      <c r="B236" s="23"/>
      <c r="C236" s="23"/>
      <c r="D236" s="23"/>
      <c r="E236" s="23"/>
      <c r="F236" s="23"/>
      <c r="G236" s="40"/>
      <c r="H236" s="41"/>
      <c r="I236" s="42"/>
      <c r="J236" s="43"/>
      <c r="K236" s="43"/>
      <c r="L236" s="44"/>
      <c r="M236" s="45"/>
      <c r="N236" s="46"/>
      <c r="O236" s="46"/>
      <c r="P236" s="32"/>
      <c r="Q236" s="47"/>
      <c r="R236" s="34"/>
      <c r="S236" s="34"/>
      <c r="T236" s="34"/>
      <c r="U236" s="48"/>
      <c r="V236" s="49"/>
      <c r="W236" s="34"/>
      <c r="X236" s="34"/>
      <c r="Y236" s="34"/>
      <c r="Z236" s="34"/>
      <c r="AA236" s="50"/>
      <c r="AB236" s="49"/>
      <c r="AC236" s="49"/>
      <c r="AD236" s="34"/>
      <c r="AE236" s="39"/>
      <c r="AF236" s="34"/>
      <c r="AG236" s="34"/>
      <c r="AH236" s="34"/>
      <c r="AI236" s="49"/>
      <c r="AJ236" s="49"/>
      <c r="AK236" s="49"/>
      <c r="AL236" s="34"/>
      <c r="AM236" s="34"/>
      <c r="AN236" s="34"/>
      <c r="AO236" s="49"/>
      <c r="AP236" s="34"/>
    </row>
    <row r="237" spans="1:42" x14ac:dyDescent="0.2">
      <c r="A237" s="106" t="s">
        <v>324</v>
      </c>
      <c r="B237" s="107"/>
      <c r="C237" s="107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8"/>
      <c r="P237" s="10"/>
      <c r="Q237" s="12">
        <v>0</v>
      </c>
      <c r="R237" s="11">
        <v>0</v>
      </c>
      <c r="S237" s="11">
        <v>0</v>
      </c>
      <c r="T237" s="13">
        <v>0</v>
      </c>
      <c r="U237" s="14">
        <v>0</v>
      </c>
      <c r="V237" s="14">
        <v>0</v>
      </c>
      <c r="W237" s="11">
        <v>0</v>
      </c>
      <c r="X237" s="11">
        <v>0</v>
      </c>
      <c r="Y237" s="11">
        <v>0</v>
      </c>
      <c r="Z237" s="11">
        <v>0</v>
      </c>
      <c r="AA237" s="19">
        <v>560000</v>
      </c>
      <c r="AB237" s="19">
        <v>546460</v>
      </c>
      <c r="AC237" s="19">
        <v>430000</v>
      </c>
      <c r="AD237" s="11">
        <v>0</v>
      </c>
      <c r="AE237" s="17">
        <v>0</v>
      </c>
      <c r="AF237" s="11">
        <v>0</v>
      </c>
      <c r="AG237" s="11">
        <v>0</v>
      </c>
      <c r="AH237" s="11">
        <f>S238/2</f>
        <v>0</v>
      </c>
      <c r="AI237" s="19">
        <v>0</v>
      </c>
      <c r="AJ237" s="19">
        <v>60000</v>
      </c>
      <c r="AK237" s="19">
        <v>1200000</v>
      </c>
      <c r="AL237" s="11">
        <v>1000000</v>
      </c>
      <c r="AM237" s="11">
        <v>1785928</v>
      </c>
      <c r="AN237" s="11">
        <v>20000</v>
      </c>
      <c r="AO237" s="19">
        <v>500000</v>
      </c>
      <c r="AP237" s="34"/>
    </row>
    <row r="238" spans="1:42" s="4" customFormat="1" x14ac:dyDescent="0.2">
      <c r="A238" s="22"/>
      <c r="B238" s="23"/>
      <c r="C238" s="23"/>
      <c r="D238" s="23"/>
      <c r="E238" s="23"/>
      <c r="F238" s="23"/>
      <c r="G238" s="25"/>
      <c r="H238" s="26"/>
      <c r="I238" s="27"/>
      <c r="J238" s="28"/>
      <c r="K238" s="28"/>
      <c r="L238" s="29"/>
      <c r="M238" s="30"/>
      <c r="N238" s="31"/>
      <c r="O238" s="31"/>
      <c r="P238" s="32"/>
      <c r="Q238" s="33"/>
      <c r="R238" s="34"/>
      <c r="S238" s="34"/>
      <c r="T238" s="35"/>
      <c r="U238" s="36"/>
      <c r="V238" s="37"/>
      <c r="W238" s="34"/>
      <c r="X238" s="34"/>
      <c r="Y238" s="34"/>
      <c r="Z238" s="34"/>
      <c r="AA238" s="38"/>
      <c r="AB238" s="38"/>
      <c r="AC238" s="38"/>
      <c r="AP238" s="34"/>
    </row>
    <row r="239" spans="1:42" x14ac:dyDescent="0.25">
      <c r="A239" s="5"/>
      <c r="B239" s="5"/>
      <c r="C239" s="5"/>
      <c r="D239" s="5"/>
      <c r="E239" s="5"/>
      <c r="F239" s="24"/>
      <c r="G239" s="4"/>
      <c r="H239" s="4"/>
      <c r="I239" s="4"/>
      <c r="J239" s="5"/>
      <c r="K239" s="5"/>
      <c r="L239" s="5"/>
      <c r="M239" s="4"/>
      <c r="N239" s="4"/>
      <c r="O239" s="4"/>
      <c r="P239" s="89"/>
      <c r="Q239" s="88" t="s">
        <v>309</v>
      </c>
      <c r="R239" s="11"/>
      <c r="S239" s="15">
        <f t="shared" ref="S239:Z239" si="78">SUM(S4:S238)</f>
        <v>3031471</v>
      </c>
      <c r="T239" s="15">
        <f t="shared" si="78"/>
        <v>218975</v>
      </c>
      <c r="U239" s="15">
        <f t="shared" si="78"/>
        <v>140554</v>
      </c>
      <c r="V239" s="15">
        <f t="shared" si="78"/>
        <v>50869.400551199971</v>
      </c>
      <c r="W239" s="15">
        <f t="shared" si="78"/>
        <v>530507.42499999946</v>
      </c>
      <c r="X239" s="15">
        <f t="shared" si="78"/>
        <v>90944.129999999699</v>
      </c>
      <c r="Y239" s="15">
        <f t="shared" si="78"/>
        <v>287989.7450000004</v>
      </c>
      <c r="Z239" s="15">
        <f t="shared" si="78"/>
        <v>60629.420000000224</v>
      </c>
      <c r="AA239" s="15"/>
      <c r="AB239" s="15"/>
      <c r="AC239" s="15"/>
      <c r="AD239" s="20"/>
      <c r="AE239" s="20"/>
      <c r="AF239" s="12"/>
      <c r="AG239" s="12"/>
      <c r="AH239" s="12"/>
      <c r="AI239" s="12"/>
      <c r="AJ239" s="12"/>
      <c r="AK239" s="12"/>
      <c r="AL239" s="12"/>
      <c r="AM239" s="15"/>
      <c r="AN239" s="15"/>
      <c r="AO239" s="12"/>
      <c r="AP239" s="11"/>
    </row>
    <row r="240" spans="1:42" x14ac:dyDescent="0.25">
      <c r="A240" s="5"/>
      <c r="B240" s="5"/>
      <c r="C240" s="5"/>
      <c r="D240" s="5"/>
      <c r="E240" s="5"/>
      <c r="F240" s="24"/>
      <c r="G240" s="4"/>
      <c r="H240" s="4"/>
      <c r="I240" s="4"/>
      <c r="J240" s="5"/>
      <c r="K240" s="5"/>
      <c r="L240" s="5"/>
      <c r="M240" s="4"/>
      <c r="N240" s="4"/>
      <c r="O240" s="4"/>
      <c r="P240" s="90" t="s">
        <v>24</v>
      </c>
      <c r="Q240" s="88" t="s">
        <v>0</v>
      </c>
      <c r="R240" s="11">
        <v>0</v>
      </c>
      <c r="S240" s="15">
        <f t="shared" ref="S240:Z240" si="79">+S239*12</f>
        <v>36377652</v>
      </c>
      <c r="T240" s="15">
        <f t="shared" si="79"/>
        <v>2627700</v>
      </c>
      <c r="U240" s="15">
        <f t="shared" si="79"/>
        <v>1686648</v>
      </c>
      <c r="V240" s="15">
        <f t="shared" si="79"/>
        <v>610432.80661439965</v>
      </c>
      <c r="W240" s="15">
        <f t="shared" si="79"/>
        <v>6366089.099999994</v>
      </c>
      <c r="X240" s="15">
        <f t="shared" si="79"/>
        <v>1091329.5599999963</v>
      </c>
      <c r="Y240" s="15">
        <f t="shared" si="79"/>
        <v>3455876.9400000051</v>
      </c>
      <c r="Z240" s="15">
        <f t="shared" si="79"/>
        <v>727553.04000000271</v>
      </c>
      <c r="AA240" s="15">
        <f>AA237</f>
        <v>560000</v>
      </c>
      <c r="AB240" s="15">
        <f>AB237</f>
        <v>546460</v>
      </c>
      <c r="AC240" s="15">
        <f>AC237</f>
        <v>430000</v>
      </c>
      <c r="AD240" s="15">
        <f>SUM(AD4:AD235)</f>
        <v>4411940.1205511941</v>
      </c>
      <c r="AE240" s="15">
        <f>+S240+T240+U240+V240+W240+X240+Y240+Z240+AA240+AB240+AC240</f>
        <v>54479741.446614392</v>
      </c>
      <c r="AF240" s="15">
        <f>SUM(AF4:AF235)</f>
        <v>5052451.6666666688</v>
      </c>
      <c r="AG240" s="15">
        <f>SUM(AG4:AG235)</f>
        <v>505245.16666666692</v>
      </c>
      <c r="AH240" s="15">
        <f>SUM(AH4:AH235)</f>
        <v>1515735.5</v>
      </c>
      <c r="AI240" s="15">
        <f>SUM(AI4:AI235)</f>
        <v>606294.19999999902</v>
      </c>
      <c r="AJ240" s="15">
        <f t="shared" ref="AJ240:AO240" si="80">AJ237</f>
        <v>60000</v>
      </c>
      <c r="AK240" s="15">
        <f t="shared" si="80"/>
        <v>1200000</v>
      </c>
      <c r="AL240" s="15">
        <f t="shared" si="80"/>
        <v>1000000</v>
      </c>
      <c r="AM240" s="15">
        <f t="shared" si="80"/>
        <v>1785928</v>
      </c>
      <c r="AN240" s="15">
        <f t="shared" si="80"/>
        <v>20000</v>
      </c>
      <c r="AO240" s="15">
        <f t="shared" si="80"/>
        <v>500000</v>
      </c>
      <c r="AP240" s="15">
        <f>SUM(AE240:AO240)</f>
        <v>66725395.979947723</v>
      </c>
    </row>
    <row r="241" spans="26:42" x14ac:dyDescent="0.25">
      <c r="Z241" s="18"/>
      <c r="AD241" s="16"/>
      <c r="AE241" s="92"/>
      <c r="AK241" s="18"/>
      <c r="AP241" s="18"/>
    </row>
    <row r="242" spans="26:42" x14ac:dyDescent="0.25">
      <c r="AD242" s="18"/>
      <c r="AE242" s="16"/>
      <c r="AI242" s="18"/>
      <c r="AK242" s="18"/>
      <c r="AP242" s="18"/>
    </row>
    <row r="243" spans="26:42" x14ac:dyDescent="0.25">
      <c r="AD243" s="18"/>
      <c r="AE243" s="16">
        <v>0</v>
      </c>
      <c r="AP243" s="91"/>
    </row>
    <row r="245" spans="26:42" x14ac:dyDescent="0.25">
      <c r="AP245" s="16"/>
    </row>
  </sheetData>
  <mergeCells count="2">
    <mergeCell ref="A237:O237"/>
    <mergeCell ref="A2:Z2"/>
  </mergeCells>
  <printOptions horizontalCentered="1"/>
  <pageMargins left="0.70866141732283472" right="0.31496062992125984" top="0.19685039370078741" bottom="0" header="0.31496062992125984" footer="0.31496062992125984"/>
  <pageSetup paperSize="14" scale="1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2020 ACTUALIZADA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YesiGarcia</dc:creator>
  <cp:lastModifiedBy>Transparencia</cp:lastModifiedBy>
  <cp:lastPrinted>2020-01-24T21:17:55Z</cp:lastPrinted>
  <dcterms:created xsi:type="dcterms:W3CDTF">2017-10-19T17:33:57Z</dcterms:created>
  <dcterms:modified xsi:type="dcterms:W3CDTF">2020-03-31T21:30:23Z</dcterms:modified>
</cp:coreProperties>
</file>